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85" windowHeight="8025" activeTab="0"/>
  </bookViews>
  <sheets>
    <sheet name="Осень-зима" sheetId="1" r:id="rId1"/>
  </sheets>
  <definedNames/>
  <calcPr fullCalcOnLoad="1"/>
</workbook>
</file>

<file path=xl/sharedStrings.xml><?xml version="1.0" encoding="utf-8"?>
<sst xmlns="http://schemas.openxmlformats.org/spreadsheetml/2006/main" count="345" uniqueCount="164">
  <si>
    <t>Белки</t>
  </si>
  <si>
    <t>Жиры</t>
  </si>
  <si>
    <t>С</t>
  </si>
  <si>
    <t>Са</t>
  </si>
  <si>
    <t xml:space="preserve">Завтрак </t>
  </si>
  <si>
    <t>Итого:</t>
  </si>
  <si>
    <t>2 день</t>
  </si>
  <si>
    <t>3 день</t>
  </si>
  <si>
    <t>4 день</t>
  </si>
  <si>
    <t>5 день</t>
  </si>
  <si>
    <t>6 день</t>
  </si>
  <si>
    <t>Средняя величина за 12 дней</t>
  </si>
  <si>
    <t xml:space="preserve">Примечание: при составлении меню использованы </t>
  </si>
  <si>
    <t>2. СанПиН 2.4.5.2409-08 "Санитарно-эпидемиологические требования к организации питания обучающихся в общеобразовательных учреждениях, учреждениях начального</t>
  </si>
  <si>
    <t>3. Согласно СанПиН 2.4.5.2409-08г пункт 6.8. для обучающихся образовательных учреждений необходимо организовать двухразовое горячее питание (завтрак и обед).</t>
  </si>
  <si>
    <t xml:space="preserve">4. Согласно СанПиН 2.4.5.2409-08г завтрак должен составлять 20-25 %, обед должен составлять 30-35% от рекомендуемых  суточных  норм физиологических потребностей </t>
  </si>
  <si>
    <t>учащихся школ  в пищевых веществах и энергии</t>
  </si>
  <si>
    <t>Нормы физиологических потребностей для детей рекомендуемые для завтрака и обеда</t>
  </si>
  <si>
    <t>Белки, гр</t>
  </si>
  <si>
    <t>Жиры, гр</t>
  </si>
  <si>
    <t xml:space="preserve">Углеводы, </t>
  </si>
  <si>
    <t>Энергетическая ценность, ккал</t>
  </si>
  <si>
    <r>
      <t>Витамин В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(мг)</t>
    </r>
  </si>
  <si>
    <t>Витамин А (мг)</t>
  </si>
  <si>
    <t>Витамин С (мг)</t>
  </si>
  <si>
    <t>Витамин Е (мг)</t>
  </si>
  <si>
    <t>Кальций (мг)</t>
  </si>
  <si>
    <t>Фосфор (мг)</t>
  </si>
  <si>
    <t>Магний (мг)</t>
  </si>
  <si>
    <t>Железо (мг)</t>
  </si>
  <si>
    <t>7-11 лет</t>
  </si>
  <si>
    <t>11-17 лет</t>
  </si>
  <si>
    <t>38,5 - 46,2</t>
  </si>
  <si>
    <t>45,0 - 54,0</t>
  </si>
  <si>
    <t>39,5 - 47,4</t>
  </si>
  <si>
    <t>46,0 - 55,2</t>
  </si>
  <si>
    <t>167,5 - 201,0</t>
  </si>
  <si>
    <t>191,5 - 229,8</t>
  </si>
  <si>
    <t>1175,0 - 1410,0</t>
  </si>
  <si>
    <t>1356,5 - 1627,8</t>
  </si>
  <si>
    <t>0,6 - 0,7</t>
  </si>
  <si>
    <t>0,7 - 0,84</t>
  </si>
  <si>
    <t>0,35 - 0,4</t>
  </si>
  <si>
    <t>0,45 - 0,54</t>
  </si>
  <si>
    <t>30,0 - 36,0</t>
  </si>
  <si>
    <t>35,0 - 42,0</t>
  </si>
  <si>
    <t>5,0 - 6,0</t>
  </si>
  <si>
    <t>6,0 - 7,2</t>
  </si>
  <si>
    <t>550,0 - 660,0</t>
  </si>
  <si>
    <t>600,0 - 720,0</t>
  </si>
  <si>
    <t>825,0 - 990,0</t>
  </si>
  <si>
    <t>900,0 - 1080,0</t>
  </si>
  <si>
    <t>125,0 - 150,0</t>
  </si>
  <si>
    <t>150,0 - 180,0</t>
  </si>
  <si>
    <t>8,5 - 10,2</t>
  </si>
  <si>
    <t>Рекомендуемые нормы физиологических потребностей для детей  с 11 до 13  лет в пищевых веществах и энергии для завтрака согласно СанПиН 2.4.5.2409-08 "Санитарно-</t>
  </si>
  <si>
    <t>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</t>
  </si>
  <si>
    <t xml:space="preserve"> № по сб. рец.</t>
  </si>
  <si>
    <t>Пищевые вещества, г</t>
  </si>
  <si>
    <t>Энерг. ценность, ккал</t>
  </si>
  <si>
    <t>Витамины, мг</t>
  </si>
  <si>
    <t>Минеральные вещества, мг</t>
  </si>
  <si>
    <t>Углеводы</t>
  </si>
  <si>
    <r>
      <t>В</t>
    </r>
    <r>
      <rPr>
        <b/>
        <vertAlign val="subscript"/>
        <sz val="10"/>
        <rFont val="Times New Roman"/>
        <family val="1"/>
      </rPr>
      <t>1</t>
    </r>
  </si>
  <si>
    <t>Приём пищи, наименование блюд</t>
  </si>
  <si>
    <t xml:space="preserve">Хлеб пшеничный </t>
  </si>
  <si>
    <t>1. Сборник технических нормативов. Сборник рецептур, блюд и кулинарных изделий для предприятий общ. питания при общеобразовательных школах.  Под общей редакцией</t>
  </si>
  <si>
    <t>В.Т. Лапшиной, 2004 г. г. Москва</t>
  </si>
  <si>
    <t>и среднего профессионального образования"</t>
  </si>
  <si>
    <r>
      <t>1</t>
    </r>
    <r>
      <rPr>
        <b/>
        <u val="single"/>
        <sz val="12"/>
        <rFont val="Times New Roman"/>
        <family val="1"/>
      </rPr>
      <t xml:space="preserve"> день</t>
    </r>
  </si>
  <si>
    <t>Масса порции</t>
  </si>
  <si>
    <t xml:space="preserve">млад-шие кл.* </t>
  </si>
  <si>
    <t xml:space="preserve">стар-шие кл.* </t>
  </si>
  <si>
    <t xml:space="preserve">млад-шие кл. </t>
  </si>
  <si>
    <t xml:space="preserve">стар-шие кл. </t>
  </si>
  <si>
    <t xml:space="preserve"> 1996 г. г. "Хлебпродинформ" Москва</t>
  </si>
  <si>
    <t xml:space="preserve"> 1997 г. г. "Хлебпродинформ" Москва</t>
  </si>
  <si>
    <t>3. Сборник технических нормативов. Сборник рецептур, блюд и кулинарных изделий для предприятий общ. питания .  Под общей редакцией Ф.Л. Марчука</t>
  </si>
  <si>
    <t>4. Сборник технических нормативов. Сборник рецептур, блюд и кулинарных изделий для предприятий общ. питания .  Под общей редакцией Н.А. Лупея</t>
  </si>
  <si>
    <t>5.Согласно СанПиН 2.4.5. 2409-08 с 1 марта блюда из овощей урожая прошлого года заменяются на другие блюда, в которых овощи проходят термическую обработку.</t>
  </si>
  <si>
    <t>2. Сборник технических нормативов. Сборник рецептур, блюд и кулинарных изделий для питания детей в дошкольных образовательных учреждениях.  Под редакцией</t>
  </si>
  <si>
    <t>М.П. Могильного и В.А. Тутельяна, 2010 г. Дели принт, г. Москва</t>
  </si>
  <si>
    <t>* старшие классы - с 11 до 17 лет</t>
  </si>
  <si>
    <t xml:space="preserve">Чай с сахаром  </t>
  </si>
  <si>
    <t>2 завтрак</t>
  </si>
  <si>
    <t>20/200</t>
  </si>
  <si>
    <t>20/250</t>
  </si>
  <si>
    <t xml:space="preserve">1 Завтрак </t>
  </si>
  <si>
    <t>пряники</t>
  </si>
  <si>
    <t>5/150</t>
  </si>
  <si>
    <t>7/200</t>
  </si>
  <si>
    <t>какао с молоком</t>
  </si>
  <si>
    <t>200/5</t>
  </si>
  <si>
    <t>200/10</t>
  </si>
  <si>
    <t>200/15</t>
  </si>
  <si>
    <t>Цена</t>
  </si>
  <si>
    <t>младшие кл.</t>
  </si>
  <si>
    <t>старшие кл.</t>
  </si>
  <si>
    <t>Винегрет овощной</t>
  </si>
  <si>
    <t>Плов из говядины</t>
  </si>
  <si>
    <t>котлеты из говядины с соусом</t>
  </si>
  <si>
    <t>печенье</t>
  </si>
  <si>
    <t>Яблоко свеж</t>
  </si>
  <si>
    <t>7\200</t>
  </si>
  <si>
    <t>75\50</t>
  </si>
  <si>
    <t>100\75</t>
  </si>
  <si>
    <t>5\150</t>
  </si>
  <si>
    <t>200\10</t>
  </si>
  <si>
    <t xml:space="preserve"> </t>
  </si>
  <si>
    <t>Компот из сухофруктов с вит "С"</t>
  </si>
  <si>
    <t>200/060</t>
  </si>
  <si>
    <t>Макароны отварные со сливочным маслом</t>
  </si>
  <si>
    <t>150/5</t>
  </si>
  <si>
    <t>Кисель фруктовый с вит "С"</t>
  </si>
  <si>
    <t>100/50</t>
  </si>
  <si>
    <t>80/30</t>
  </si>
  <si>
    <t>Каша вязкая  пшеничная молочная со сливочным маслом</t>
  </si>
  <si>
    <t>котлеты из говядины запеченные с соусом</t>
  </si>
  <si>
    <t>Каша вязкая  манная молочная со сливочным маслом</t>
  </si>
  <si>
    <t xml:space="preserve">2 Завтрак </t>
  </si>
  <si>
    <t>итого</t>
  </si>
  <si>
    <t>Сосиски отварные  с соусом</t>
  </si>
  <si>
    <t>200/05</t>
  </si>
  <si>
    <t>жаркое по домашнему</t>
  </si>
  <si>
    <t>200/50</t>
  </si>
  <si>
    <t xml:space="preserve">Примерное 12 дневное меню </t>
  </si>
  <si>
    <t>Картофельное пюре с сливочным маслом</t>
  </si>
  <si>
    <t>Итого за 12 дней</t>
  </si>
  <si>
    <t>Каша пшенная рассыпчатая со сливочным маслом</t>
  </si>
  <si>
    <t>Каша молочная рисовая с сливочным маслом</t>
  </si>
  <si>
    <t>Каша молочная перловая с сливочным маслом</t>
  </si>
  <si>
    <t>Fе</t>
  </si>
  <si>
    <t>А</t>
  </si>
  <si>
    <t>Е</t>
  </si>
  <si>
    <t>Р</t>
  </si>
  <si>
    <t>Mg</t>
  </si>
  <si>
    <t>гуляш из говядины</t>
  </si>
  <si>
    <t>80/75</t>
  </si>
  <si>
    <t>100/75</t>
  </si>
  <si>
    <t>200/7</t>
  </si>
  <si>
    <t xml:space="preserve">                                                                                             </t>
  </si>
  <si>
    <t>Капуста тушеная</t>
  </si>
  <si>
    <t>Булочка</t>
  </si>
  <si>
    <t>Рассольник Петербургский с карт.с мас</t>
  </si>
  <si>
    <t>Рыба припущенная</t>
  </si>
  <si>
    <t>Каша ячневая рассыпчатая с сливочным маслом</t>
  </si>
  <si>
    <t>Каша рисовая с маслом</t>
  </si>
  <si>
    <t>Суп картофельный с бобовыми</t>
  </si>
  <si>
    <t>рыба припущенная с соусом</t>
  </si>
  <si>
    <t>___________2021 года</t>
  </si>
  <si>
    <t xml:space="preserve">Каша вязкая гречневая со сливочном маслом </t>
  </si>
  <si>
    <t>39,,</t>
  </si>
  <si>
    <t>1 день</t>
  </si>
  <si>
    <t>каша вязкая (гречневая)</t>
  </si>
  <si>
    <t>4день</t>
  </si>
  <si>
    <t xml:space="preserve">2-ая неделя </t>
  </si>
  <si>
    <t>"Утверждаю"</t>
  </si>
  <si>
    <t xml:space="preserve">     на весенне-летний период  </t>
  </si>
  <si>
    <t>Директор школы</t>
  </si>
  <si>
    <t>Салат из отварной свеклы с раст. Маслом</t>
  </si>
  <si>
    <t xml:space="preserve">салат  из отварной моркови с сахаром </t>
  </si>
  <si>
    <t xml:space="preserve">Салат из отварной моркови с сахаром </t>
  </si>
  <si>
    <t>_________ И.И. Шарипов</t>
  </si>
  <si>
    <t xml:space="preserve">   2020-2021 учебного года для МБОУ "Новоалимовская ООШ"                             Актанышского муниципального района (12 лет и старше)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</si>
</sst>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mm/yy"/>
    <numFmt numFmtId="176" formatCode="#\ ?/?"/>
    <numFmt numFmtId="177" formatCode="dd/mm/yy"/>
    <numFmt numFmtId="178" formatCode="#,##0.00_р_.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7.5"/>
      <name val="Times New Roman"/>
      <family val="1"/>
    </font>
    <font>
      <b/>
      <vertAlign val="subscript"/>
      <sz val="10"/>
      <name val="Times New Roman"/>
      <family val="1"/>
    </font>
    <font>
      <sz val="9.5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b/>
      <u val="single"/>
      <sz val="12"/>
      <name val="Times New Roman"/>
      <family val="1"/>
    </font>
    <font>
      <b/>
      <sz val="7.8"/>
      <name val="Times New Roman"/>
      <family val="1"/>
    </font>
    <font>
      <b/>
      <u val="single"/>
      <sz val="7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0"/>
    </font>
    <font>
      <sz val="6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 horizontal="left"/>
      <protection/>
    </xf>
    <xf numFmtId="0" fontId="3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53" applyFont="1" applyFill="1" applyBorder="1" applyAlignment="1">
      <alignment/>
      <protection/>
    </xf>
    <xf numFmtId="0" fontId="5" fillId="0" borderId="0" xfId="53" applyFont="1" applyFill="1" applyBorder="1" applyAlignment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53" applyFont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7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0" xfId="53" applyFont="1" applyBorder="1" applyAlignment="1">
      <alignment horizontal="left"/>
      <protection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8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53" applyFont="1" applyFill="1" applyBorder="1" applyAlignment="1">
      <alignment horizontal="left"/>
      <protection/>
    </xf>
    <xf numFmtId="0" fontId="3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6" fillId="34" borderId="0" xfId="53" applyFont="1" applyFill="1" applyBorder="1" applyAlignment="1">
      <alignment horizontal="left"/>
      <protection/>
    </xf>
    <xf numFmtId="0" fontId="3" fillId="34" borderId="0" xfId="0" applyFont="1" applyFill="1" applyBorder="1" applyAlignment="1">
      <alignment/>
    </xf>
    <xf numFmtId="0" fontId="25" fillId="34" borderId="0" xfId="53" applyFont="1" applyFill="1" applyBorder="1" applyAlignment="1">
      <alignment horizontal="center"/>
      <protection/>
    </xf>
    <xf numFmtId="0" fontId="4" fillId="34" borderId="0" xfId="53" applyFont="1" applyFill="1" applyBorder="1" applyAlignment="1">
      <alignment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6" fillId="34" borderId="0" xfId="53" applyFont="1" applyFill="1" applyBorder="1" applyAlignment="1">
      <alignment horizontal="center"/>
      <protection/>
    </xf>
    <xf numFmtId="0" fontId="3" fillId="34" borderId="0" xfId="53" applyFont="1" applyFill="1" applyBorder="1" applyAlignment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174" fontId="10" fillId="34" borderId="10" xfId="0" applyNumberFormat="1" applyFont="1" applyFill="1" applyBorder="1" applyAlignment="1">
      <alignment horizontal="center" vertical="center"/>
    </xf>
    <xf numFmtId="174" fontId="8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top" wrapText="1"/>
    </xf>
    <xf numFmtId="174" fontId="22" fillId="34" borderId="10" xfId="0" applyNumberFormat="1" applyFont="1" applyFill="1" applyBorder="1" applyAlignment="1">
      <alignment horizontal="center" vertical="center" wrapText="1"/>
    </xf>
    <xf numFmtId="174" fontId="29" fillId="34" borderId="10" xfId="0" applyNumberFormat="1" applyFont="1" applyFill="1" applyBorder="1" applyAlignment="1">
      <alignment horizontal="center" vertical="center"/>
    </xf>
    <xf numFmtId="174" fontId="2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top" wrapText="1"/>
    </xf>
    <xf numFmtId="174" fontId="22" fillId="34" borderId="10" xfId="0" applyNumberFormat="1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 horizontal="center" vertical="center" wrapText="1"/>
    </xf>
    <xf numFmtId="0" fontId="4" fillId="34" borderId="0" xfId="53" applyFont="1" applyFill="1" applyBorder="1" applyAlignment="1">
      <alignment horizontal="center"/>
      <protection/>
    </xf>
    <xf numFmtId="174" fontId="23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2" fontId="28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center"/>
    </xf>
    <xf numFmtId="2" fontId="10" fillId="34" borderId="10" xfId="54" applyNumberFormat="1" applyFont="1" applyFill="1" applyBorder="1" applyAlignment="1">
      <alignment horizontal="center" vertical="center"/>
      <protection/>
    </xf>
    <xf numFmtId="2" fontId="10" fillId="34" borderId="10" xfId="0" applyNumberFormat="1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/>
    </xf>
    <xf numFmtId="2" fontId="29" fillId="34" borderId="10" xfId="0" applyNumberFormat="1" applyFont="1" applyFill="1" applyBorder="1" applyAlignment="1">
      <alignment horizontal="center" vertical="center"/>
    </xf>
    <xf numFmtId="2" fontId="29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/>
    </xf>
    <xf numFmtId="174" fontId="8" fillId="34" borderId="10" xfId="0" applyNumberFormat="1" applyFont="1" applyFill="1" applyBorder="1" applyAlignment="1">
      <alignment horizontal="center" vertical="center"/>
    </xf>
    <xf numFmtId="174" fontId="10" fillId="34" borderId="10" xfId="54" applyNumberFormat="1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>
      <alignment horizontal="center"/>
    </xf>
    <xf numFmtId="174" fontId="10" fillId="34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5" fillId="0" borderId="0" xfId="53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53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53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74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vertical="center" wrapText="1"/>
    </xf>
    <xf numFmtId="174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174" fontId="10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174" fontId="10" fillId="34" borderId="14" xfId="0" applyNumberFormat="1" applyFont="1" applyFill="1" applyBorder="1" applyAlignment="1">
      <alignment vertical="center" wrapText="1"/>
    </xf>
    <xf numFmtId="174" fontId="10" fillId="34" borderId="14" xfId="54" applyNumberFormat="1" applyFont="1" applyFill="1" applyBorder="1" applyAlignment="1">
      <alignment horizontal="center" vertical="center"/>
      <protection/>
    </xf>
    <xf numFmtId="2" fontId="10" fillId="34" borderId="14" xfId="0" applyNumberFormat="1" applyFont="1" applyFill="1" applyBorder="1" applyAlignment="1">
      <alignment horizontal="center" vertical="center"/>
    </xf>
    <xf numFmtId="2" fontId="10" fillId="34" borderId="14" xfId="54" applyNumberFormat="1" applyFont="1" applyFill="1" applyBorder="1" applyAlignment="1">
      <alignment horizontal="center" vertical="center"/>
      <protection/>
    </xf>
    <xf numFmtId="2" fontId="29" fillId="34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22" fillId="34" borderId="14" xfId="0" applyNumberFormat="1" applyFont="1" applyFill="1" applyBorder="1" applyAlignment="1">
      <alignment horizontal="center" vertical="center" wrapText="1"/>
    </xf>
    <xf numFmtId="2" fontId="29" fillId="34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174" fontId="10" fillId="34" borderId="15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4" borderId="10" xfId="0" applyNumberFormat="1" applyFont="1" applyFill="1" applyBorder="1" applyAlignment="1">
      <alignment horizontal="center" vertical="center" wrapText="1"/>
    </xf>
    <xf numFmtId="174" fontId="10" fillId="34" borderId="15" xfId="0" applyNumberFormat="1" applyFont="1" applyFill="1" applyBorder="1" applyAlignment="1">
      <alignment horizontal="center" vertical="center" wrapText="1"/>
    </xf>
    <xf numFmtId="174" fontId="10" fillId="34" borderId="14" xfId="0" applyNumberFormat="1" applyFont="1" applyFill="1" applyBorder="1" applyAlignment="1">
      <alignment horizontal="center" vertical="center" wrapText="1"/>
    </xf>
    <xf numFmtId="174" fontId="29" fillId="34" borderId="15" xfId="0" applyNumberFormat="1" applyFont="1" applyFill="1" applyBorder="1" applyAlignment="1">
      <alignment horizontal="center" vertical="center" wrapText="1"/>
    </xf>
    <xf numFmtId="174" fontId="29" fillId="34" borderId="14" xfId="0" applyNumberFormat="1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174" fontId="10" fillId="35" borderId="14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174" fontId="10" fillId="0" borderId="15" xfId="0" applyNumberFormat="1" applyFont="1" applyFill="1" applyBorder="1" applyAlignment="1">
      <alignment horizontal="center" vertical="center" wrapText="1"/>
    </xf>
    <xf numFmtId="174" fontId="10" fillId="0" borderId="14" xfId="0" applyNumberFormat="1" applyFont="1" applyFill="1" applyBorder="1" applyAlignment="1">
      <alignment horizontal="center" vertical="center" wrapText="1"/>
    </xf>
    <xf numFmtId="174" fontId="22" fillId="34" borderId="14" xfId="0" applyNumberFormat="1" applyFont="1" applyFill="1" applyBorder="1" applyAlignment="1">
      <alignment horizontal="center" vertical="center" wrapText="1"/>
    </xf>
    <xf numFmtId="174" fontId="10" fillId="0" borderId="15" xfId="0" applyNumberFormat="1" applyFont="1" applyFill="1" applyBorder="1" applyAlignment="1">
      <alignment horizontal="center" vertical="center"/>
    </xf>
    <xf numFmtId="174" fontId="10" fillId="0" borderId="14" xfId="0" applyNumberFormat="1" applyFont="1" applyFill="1" applyBorder="1" applyAlignment="1">
      <alignment horizontal="center" vertical="center"/>
    </xf>
    <xf numFmtId="174" fontId="10" fillId="34" borderId="15" xfId="0" applyNumberFormat="1" applyFont="1" applyFill="1" applyBorder="1" applyAlignment="1">
      <alignment horizontal="center" vertical="center" wrapText="1"/>
    </xf>
    <xf numFmtId="174" fontId="10" fillId="34" borderId="14" xfId="0" applyNumberFormat="1" applyFont="1" applyFill="1" applyBorder="1" applyAlignment="1">
      <alignment horizontal="center" vertical="center" wrapText="1"/>
    </xf>
    <xf numFmtId="174" fontId="22" fillId="34" borderId="14" xfId="0" applyNumberFormat="1" applyFont="1" applyFill="1" applyBorder="1" applyAlignment="1">
      <alignment horizontal="center" vertical="center"/>
    </xf>
    <xf numFmtId="174" fontId="29" fillId="34" borderId="15" xfId="0" applyNumberFormat="1" applyFont="1" applyFill="1" applyBorder="1" applyAlignment="1">
      <alignment horizontal="center" vertical="center"/>
    </xf>
    <xf numFmtId="174" fontId="29" fillId="34" borderId="14" xfId="0" applyNumberFormat="1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top" wrapText="1"/>
    </xf>
    <xf numFmtId="174" fontId="8" fillId="34" borderId="15" xfId="0" applyNumberFormat="1" applyFont="1" applyFill="1" applyBorder="1" applyAlignment="1">
      <alignment horizontal="center" vertical="center"/>
    </xf>
    <xf numFmtId="174" fontId="8" fillId="34" borderId="14" xfId="0" applyNumberFormat="1" applyFont="1" applyFill="1" applyBorder="1" applyAlignment="1">
      <alignment horizontal="center" vertical="center"/>
    </xf>
    <xf numFmtId="174" fontId="22" fillId="0" borderId="14" xfId="0" applyNumberFormat="1" applyFont="1" applyFill="1" applyBorder="1" applyAlignment="1">
      <alignment horizontal="center" vertical="center"/>
    </xf>
    <xf numFmtId="174" fontId="10" fillId="34" borderId="15" xfId="54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34" borderId="15" xfId="0" applyNumberFormat="1" applyFont="1" applyFill="1" applyBorder="1" applyAlignment="1">
      <alignment horizontal="center" vertical="center" wrapText="1"/>
    </xf>
    <xf numFmtId="2" fontId="10" fillId="34" borderId="15" xfId="0" applyNumberFormat="1" applyFont="1" applyFill="1" applyBorder="1" applyAlignment="1">
      <alignment horizontal="center" vertical="center"/>
    </xf>
    <xf numFmtId="174" fontId="29" fillId="34" borderId="16" xfId="0" applyNumberFormat="1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vertical="center" wrapText="1"/>
    </xf>
    <xf numFmtId="174" fontId="10" fillId="35" borderId="14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174" fontId="22" fillId="34" borderId="15" xfId="0" applyNumberFormat="1" applyFont="1" applyFill="1" applyBorder="1" applyAlignment="1">
      <alignment vertical="center"/>
    </xf>
    <xf numFmtId="174" fontId="22" fillId="34" borderId="14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34" fillId="34" borderId="0" xfId="0" applyFont="1" applyFill="1" applyBorder="1" applyAlignment="1">
      <alignment/>
    </xf>
    <xf numFmtId="174" fontId="10" fillId="35" borderId="15" xfId="0" applyNumberFormat="1" applyFont="1" applyFill="1" applyBorder="1" applyAlignment="1">
      <alignment horizontal="center" vertical="center"/>
    </xf>
    <xf numFmtId="174" fontId="10" fillId="35" borderId="14" xfId="0" applyNumberFormat="1" applyFont="1" applyFill="1" applyBorder="1" applyAlignment="1">
      <alignment horizontal="center" vertical="center"/>
    </xf>
    <xf numFmtId="174" fontId="10" fillId="35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4" fontId="10" fillId="35" borderId="14" xfId="0" applyNumberFormat="1" applyFont="1" applyFill="1" applyBorder="1" applyAlignment="1">
      <alignment horizontal="center" vertical="center"/>
    </xf>
    <xf numFmtId="174" fontId="10" fillId="35" borderId="15" xfId="0" applyNumberFormat="1" applyFont="1" applyFill="1" applyBorder="1" applyAlignment="1">
      <alignment horizontal="center" vertical="center"/>
    </xf>
    <xf numFmtId="174" fontId="10" fillId="35" borderId="14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4" fontId="22" fillId="34" borderId="15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34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34" borderId="0" xfId="0" applyFont="1" applyFill="1" applyAlignment="1">
      <alignment/>
    </xf>
    <xf numFmtId="174" fontId="22" fillId="34" borderId="15" xfId="0" applyNumberFormat="1" applyFont="1" applyFill="1" applyBorder="1" applyAlignment="1">
      <alignment horizontal="center" vertical="center" wrapText="1"/>
    </xf>
    <xf numFmtId="174" fontId="22" fillId="34" borderId="14" xfId="0" applyNumberFormat="1" applyFont="1" applyFill="1" applyBorder="1" applyAlignment="1">
      <alignment horizontal="center" vertical="center" wrapText="1"/>
    </xf>
    <xf numFmtId="174" fontId="29" fillId="34" borderId="15" xfId="0" applyNumberFormat="1" applyFont="1" applyFill="1" applyBorder="1" applyAlignment="1">
      <alignment horizontal="center" vertical="center" wrapText="1"/>
    </xf>
    <xf numFmtId="174" fontId="29" fillId="34" borderId="14" xfId="0" applyNumberFormat="1" applyFont="1" applyFill="1" applyBorder="1" applyAlignment="1">
      <alignment horizontal="center" vertical="center" wrapText="1"/>
    </xf>
    <xf numFmtId="174" fontId="10" fillId="34" borderId="15" xfId="0" applyNumberFormat="1" applyFont="1" applyFill="1" applyBorder="1" applyAlignment="1">
      <alignment horizontal="center" vertical="center" wrapText="1"/>
    </xf>
    <xf numFmtId="174" fontId="10" fillId="34" borderId="14" xfId="0" applyNumberFormat="1" applyFont="1" applyFill="1" applyBorder="1" applyAlignment="1">
      <alignment horizontal="center" vertical="center" wrapText="1"/>
    </xf>
    <xf numFmtId="174" fontId="10" fillId="34" borderId="15" xfId="54" applyNumberFormat="1" applyFont="1" applyFill="1" applyBorder="1" applyAlignment="1">
      <alignment horizontal="center" vertical="center"/>
      <protection/>
    </xf>
    <xf numFmtId="174" fontId="10" fillId="34" borderId="14" xfId="54" applyNumberFormat="1" applyFont="1" applyFill="1" applyBorder="1" applyAlignment="1">
      <alignment horizontal="center" vertical="center"/>
      <protection/>
    </xf>
    <xf numFmtId="174" fontId="22" fillId="34" borderId="15" xfId="0" applyNumberFormat="1" applyFont="1" applyFill="1" applyBorder="1" applyAlignment="1">
      <alignment horizontal="center" vertical="center"/>
    </xf>
    <xf numFmtId="174" fontId="22" fillId="34" borderId="14" xfId="0" applyNumberFormat="1" applyFont="1" applyFill="1" applyBorder="1" applyAlignment="1">
      <alignment horizontal="center" vertical="center"/>
    </xf>
    <xf numFmtId="174" fontId="10" fillId="0" borderId="15" xfId="0" applyNumberFormat="1" applyFont="1" applyFill="1" applyBorder="1" applyAlignment="1">
      <alignment horizontal="center" vertical="center" wrapText="1"/>
    </xf>
    <xf numFmtId="174" fontId="10" fillId="0" borderId="14" xfId="0" applyNumberFormat="1" applyFont="1" applyFill="1" applyBorder="1" applyAlignment="1">
      <alignment horizontal="center" vertical="center" wrapText="1"/>
    </xf>
    <xf numFmtId="174" fontId="10" fillId="35" borderId="15" xfId="0" applyNumberFormat="1" applyFont="1" applyFill="1" applyBorder="1" applyAlignment="1">
      <alignment horizontal="center" vertical="center"/>
    </xf>
    <xf numFmtId="174" fontId="10" fillId="35" borderId="14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left"/>
    </xf>
    <xf numFmtId="2" fontId="10" fillId="34" borderId="15" xfId="0" applyNumberFormat="1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 vertical="center"/>
    </xf>
    <xf numFmtId="174" fontId="22" fillId="0" borderId="14" xfId="0" applyNumberFormat="1" applyFont="1" applyFill="1" applyBorder="1" applyAlignment="1">
      <alignment horizontal="center" vertical="center"/>
    </xf>
    <xf numFmtId="174" fontId="10" fillId="0" borderId="15" xfId="0" applyNumberFormat="1" applyFont="1" applyFill="1" applyBorder="1" applyAlignment="1">
      <alignment horizontal="center" vertical="center"/>
    </xf>
    <xf numFmtId="174" fontId="10" fillId="0" borderId="14" xfId="0" applyNumberFormat="1" applyFont="1" applyFill="1" applyBorder="1" applyAlignment="1">
      <alignment horizontal="center" vertical="center"/>
    </xf>
    <xf numFmtId="174" fontId="10" fillId="34" borderId="15" xfId="0" applyNumberFormat="1" applyFont="1" applyFill="1" applyBorder="1" applyAlignment="1">
      <alignment horizontal="center" vertical="center" wrapText="1"/>
    </xf>
    <xf numFmtId="174" fontId="10" fillId="34" borderId="14" xfId="0" applyNumberFormat="1" applyFont="1" applyFill="1" applyBorder="1" applyAlignment="1">
      <alignment horizontal="center" vertical="center" wrapText="1"/>
    </xf>
    <xf numFmtId="174" fontId="29" fillId="34" borderId="15" xfId="0" applyNumberFormat="1" applyFont="1" applyFill="1" applyBorder="1" applyAlignment="1">
      <alignment horizontal="center" vertical="center"/>
    </xf>
    <xf numFmtId="174" fontId="29" fillId="34" borderId="1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14" fillId="0" borderId="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2" fontId="6" fillId="34" borderId="18" xfId="0" applyNumberFormat="1" applyFont="1" applyFill="1" applyBorder="1" applyAlignment="1">
      <alignment horizontal="center" vertical="center" wrapText="1"/>
    </xf>
    <xf numFmtId="2" fontId="6" fillId="34" borderId="19" xfId="0" applyNumberFormat="1" applyFont="1" applyFill="1" applyBorder="1" applyAlignment="1">
      <alignment horizontal="center" vertical="center" wrapText="1"/>
    </xf>
    <xf numFmtId="2" fontId="6" fillId="34" borderId="20" xfId="0" applyNumberFormat="1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2" fontId="6" fillId="34" borderId="15" xfId="0" applyNumberFormat="1" applyFont="1" applyFill="1" applyBorder="1" applyAlignment="1">
      <alignment horizontal="center" wrapText="1"/>
    </xf>
    <xf numFmtId="2" fontId="6" fillId="34" borderId="14" xfId="0" applyNumberFormat="1" applyFont="1" applyFill="1" applyBorder="1" applyAlignment="1">
      <alignment horizontal="center" wrapText="1"/>
    </xf>
    <xf numFmtId="174" fontId="3" fillId="0" borderId="13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3" fillId="0" borderId="2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4" fontId="3" fillId="0" borderId="26" xfId="0" applyNumberFormat="1" applyFont="1" applyFill="1" applyBorder="1" applyAlignment="1">
      <alignment horizontal="center"/>
    </xf>
    <xf numFmtId="174" fontId="3" fillId="0" borderId="27" xfId="0" applyNumberFormat="1" applyFont="1" applyFill="1" applyBorder="1" applyAlignment="1">
      <alignment horizontal="center"/>
    </xf>
    <xf numFmtId="174" fontId="3" fillId="0" borderId="28" xfId="0" applyNumberFormat="1" applyFont="1" applyFill="1" applyBorder="1" applyAlignment="1">
      <alignment horizontal="center"/>
    </xf>
    <xf numFmtId="174" fontId="3" fillId="0" borderId="29" xfId="0" applyNumberFormat="1" applyFont="1" applyFill="1" applyBorder="1" applyAlignment="1">
      <alignment horizontal="center"/>
    </xf>
    <xf numFmtId="174" fontId="3" fillId="0" borderId="30" xfId="0" applyNumberFormat="1" applyFont="1" applyFill="1" applyBorder="1" applyAlignment="1">
      <alignment horizontal="center"/>
    </xf>
    <xf numFmtId="174" fontId="3" fillId="0" borderId="31" xfId="0" applyNumberFormat="1" applyFont="1" applyFill="1" applyBorder="1" applyAlignment="1">
      <alignment horizontal="center"/>
    </xf>
    <xf numFmtId="174" fontId="3" fillId="0" borderId="32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6" xfId="0" applyNumberFormat="1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2" fillId="0" borderId="22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21" fillId="34" borderId="15" xfId="0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top" wrapText="1"/>
    </xf>
    <xf numFmtId="174" fontId="8" fillId="34" borderId="15" xfId="0" applyNumberFormat="1" applyFont="1" applyFill="1" applyBorder="1" applyAlignment="1">
      <alignment horizontal="center" vertical="center"/>
    </xf>
    <xf numFmtId="174" fontId="8" fillId="34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34" fillId="34" borderId="0" xfId="0" applyNumberFormat="1" applyFont="1" applyFill="1" applyBorder="1" applyAlignment="1">
      <alignment horizontal="left" vertical="top" wrapText="1"/>
    </xf>
    <xf numFmtId="2" fontId="0" fillId="34" borderId="0" xfId="0" applyNumberForma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center" vertical="center" wrapText="1"/>
    </xf>
    <xf numFmtId="2" fontId="28" fillId="34" borderId="15" xfId="0" applyNumberFormat="1" applyFont="1" applyFill="1" applyBorder="1" applyAlignment="1">
      <alignment horizontal="center" vertical="center" wrapText="1"/>
    </xf>
    <xf numFmtId="2" fontId="28" fillId="34" borderId="1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23"/>
  <sheetViews>
    <sheetView tabSelected="1" zoomScale="140" zoomScaleNormal="140" zoomScalePageLayoutView="0" workbookViewId="0" topLeftCell="A1">
      <selection activeCell="B1" sqref="B1:D8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0.2421875" style="0" hidden="1" customWidth="1"/>
    <col min="4" max="4" width="7.125" style="0" customWidth="1"/>
    <col min="5" max="5" width="0.2421875" style="53" hidden="1" customWidth="1"/>
    <col min="6" max="6" width="7.375" style="53" customWidth="1"/>
    <col min="7" max="7" width="5.00390625" style="53" hidden="1" customWidth="1"/>
    <col min="8" max="8" width="5.375" style="53" customWidth="1"/>
    <col min="9" max="9" width="1.12109375" style="53" hidden="1" customWidth="1"/>
    <col min="10" max="10" width="6.875" style="53" customWidth="1"/>
    <col min="11" max="11" width="0.12890625" style="53" customWidth="1"/>
    <col min="12" max="12" width="7.00390625" style="53" customWidth="1"/>
    <col min="13" max="13" width="0.12890625" style="127" customWidth="1"/>
    <col min="14" max="14" width="5.00390625" style="127" customWidth="1"/>
    <col min="15" max="15" width="4.00390625" style="53" hidden="1" customWidth="1"/>
    <col min="16" max="16" width="5.00390625" style="53" customWidth="1"/>
    <col min="17" max="17" width="3.75390625" style="53" hidden="1" customWidth="1"/>
    <col min="18" max="18" width="4.875" style="53" customWidth="1"/>
    <col min="19" max="19" width="4.00390625" style="53" hidden="1" customWidth="1"/>
    <col min="20" max="20" width="4.75390625" style="53" customWidth="1"/>
    <col min="21" max="21" width="0.12890625" style="53" customWidth="1"/>
    <col min="22" max="22" width="3.25390625" style="53" hidden="1" customWidth="1"/>
    <col min="23" max="23" width="5.625" style="53" customWidth="1"/>
    <col min="24" max="24" width="0.37109375" style="53" hidden="1" customWidth="1"/>
    <col min="25" max="25" width="5.25390625" style="53" customWidth="1"/>
    <col min="26" max="26" width="5.25390625" style="53" hidden="1" customWidth="1"/>
    <col min="27" max="27" width="5.25390625" style="53" customWidth="1"/>
    <col min="28" max="28" width="5.75390625" style="53" hidden="1" customWidth="1"/>
    <col min="29" max="29" width="5.75390625" style="53" customWidth="1"/>
    <col min="30" max="30" width="1.25" style="0" hidden="1" customWidth="1"/>
    <col min="31" max="31" width="15.75390625" style="0" customWidth="1"/>
    <col min="32" max="32" width="0.37109375" style="0" customWidth="1"/>
    <col min="33" max="33" width="2.125" style="0" hidden="1" customWidth="1"/>
    <col min="34" max="38" width="9.125" style="0" hidden="1" customWidth="1"/>
    <col min="39" max="39" width="8.75390625" style="0" hidden="1" customWidth="1"/>
    <col min="40" max="41" width="9.125" style="0" hidden="1" customWidth="1"/>
    <col min="42" max="42" width="7.625" style="0" hidden="1" customWidth="1"/>
    <col min="43" max="47" width="9.125" style="0" hidden="1" customWidth="1"/>
    <col min="48" max="48" width="0.6171875" style="0" hidden="1" customWidth="1"/>
    <col min="49" max="53" width="9.125" style="0" hidden="1" customWidth="1"/>
    <col min="54" max="54" width="4.75390625" style="0" hidden="1" customWidth="1"/>
    <col min="55" max="56" width="9.125" style="0" hidden="1" customWidth="1"/>
    <col min="57" max="57" width="1.12109375" style="0" hidden="1" customWidth="1"/>
    <col min="58" max="58" width="9.125" style="0" hidden="1" customWidth="1"/>
    <col min="59" max="59" width="0.12890625" style="0" hidden="1" customWidth="1"/>
    <col min="60" max="60" width="0.6171875" style="0" hidden="1" customWidth="1"/>
    <col min="61" max="63" width="9.125" style="0" hidden="1" customWidth="1"/>
    <col min="64" max="64" width="0.12890625" style="0" hidden="1" customWidth="1"/>
    <col min="65" max="70" width="9.125" style="0" hidden="1" customWidth="1"/>
    <col min="71" max="71" width="5.875" style="0" hidden="1" customWidth="1"/>
    <col min="72" max="74" width="9.125" style="0" hidden="1" customWidth="1"/>
  </cols>
  <sheetData>
    <row r="1" spans="1:31" ht="12.75" customHeight="1">
      <c r="A1" s="54"/>
      <c r="B1" s="283"/>
      <c r="C1" s="284"/>
      <c r="D1" s="284"/>
      <c r="E1" s="160"/>
      <c r="F1" s="160"/>
      <c r="G1" s="160"/>
      <c r="H1" s="160"/>
      <c r="I1" s="160"/>
      <c r="J1" s="160"/>
      <c r="K1" s="160"/>
      <c r="L1" s="160" t="s">
        <v>108</v>
      </c>
      <c r="M1" s="341" t="s">
        <v>140</v>
      </c>
      <c r="N1" s="342"/>
      <c r="O1" s="342"/>
      <c r="P1" s="342"/>
      <c r="Q1" s="342"/>
      <c r="R1" s="342"/>
      <c r="S1" s="342"/>
      <c r="T1" s="342"/>
      <c r="U1" s="342"/>
      <c r="V1" s="342"/>
      <c r="W1" s="269" t="s">
        <v>156</v>
      </c>
      <c r="X1" s="269"/>
      <c r="Y1" s="269"/>
      <c r="Z1" s="249"/>
      <c r="AA1" s="249"/>
      <c r="AB1" s="249"/>
      <c r="AC1" s="250"/>
      <c r="AD1" s="251"/>
      <c r="AE1" s="251"/>
    </row>
    <row r="2" spans="1:31" ht="12.75">
      <c r="A2" s="54"/>
      <c r="B2" s="285"/>
      <c r="C2" s="285"/>
      <c r="D2" s="285"/>
      <c r="E2" s="160"/>
      <c r="F2" s="160"/>
      <c r="G2" s="160"/>
      <c r="H2" s="160"/>
      <c r="I2" s="160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270" t="s">
        <v>158</v>
      </c>
      <c r="X2" s="270"/>
      <c r="Y2" s="270"/>
      <c r="Z2" s="270"/>
      <c r="AA2" s="270"/>
      <c r="AB2" s="270"/>
      <c r="AC2" s="270"/>
      <c r="AD2" s="270"/>
      <c r="AE2" s="270"/>
    </row>
    <row r="3" spans="1:31" ht="12.75">
      <c r="A3" s="54"/>
      <c r="B3" s="285"/>
      <c r="C3" s="285"/>
      <c r="D3" s="285"/>
      <c r="E3" s="160"/>
      <c r="F3" s="160"/>
      <c r="G3" s="160"/>
      <c r="H3" s="160"/>
      <c r="I3" s="160"/>
      <c r="J3" s="160"/>
      <c r="K3" s="225"/>
      <c r="L3" s="160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252" t="s">
        <v>162</v>
      </c>
      <c r="X3" s="253"/>
      <c r="Y3" s="253"/>
      <c r="Z3" s="253"/>
      <c r="AA3" s="253"/>
      <c r="AB3" s="254"/>
      <c r="AC3" s="254"/>
      <c r="AD3" s="251"/>
      <c r="AE3" s="251"/>
    </row>
    <row r="4" spans="1:31" ht="12.75">
      <c r="A4" s="54"/>
      <c r="B4" s="285"/>
      <c r="C4" s="285"/>
      <c r="D4" s="285"/>
      <c r="E4" s="160"/>
      <c r="F4" s="160"/>
      <c r="G4" s="160"/>
      <c r="H4" s="160"/>
      <c r="I4" s="160"/>
      <c r="J4" s="160"/>
      <c r="K4" s="160"/>
      <c r="L4" s="160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252" t="s">
        <v>149</v>
      </c>
      <c r="X4" s="253"/>
      <c r="Y4" s="253"/>
      <c r="Z4" s="253"/>
      <c r="AA4" s="253"/>
      <c r="AB4" s="254"/>
      <c r="AC4" s="254"/>
      <c r="AD4" s="251"/>
      <c r="AE4" s="251"/>
    </row>
    <row r="5" spans="1:29" ht="12.75">
      <c r="A5" s="54"/>
      <c r="B5" s="285"/>
      <c r="C5" s="285"/>
      <c r="D5" s="285"/>
      <c r="E5" s="160"/>
      <c r="F5" s="160"/>
      <c r="G5" s="160"/>
      <c r="H5" s="160"/>
      <c r="I5" s="160"/>
      <c r="J5" s="160"/>
      <c r="K5" s="160"/>
      <c r="L5" s="160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175"/>
      <c r="X5" s="175"/>
      <c r="Y5" s="175"/>
      <c r="Z5" s="175"/>
      <c r="AA5" s="175"/>
      <c r="AB5" s="175"/>
      <c r="AC5" s="160"/>
    </row>
    <row r="6" spans="1:29" ht="12.75">
      <c r="A6" s="54"/>
      <c r="B6" s="285"/>
      <c r="C6" s="285"/>
      <c r="D6" s="285"/>
      <c r="E6" s="160"/>
      <c r="F6" s="160"/>
      <c r="G6" s="160"/>
      <c r="H6" s="160"/>
      <c r="I6" s="160"/>
      <c r="J6" s="160"/>
      <c r="K6" s="160"/>
      <c r="L6" s="160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175"/>
      <c r="X6" s="175"/>
      <c r="Y6" s="175"/>
      <c r="Z6" s="175"/>
      <c r="AA6" s="175"/>
      <c r="AB6" s="175"/>
      <c r="AC6" s="160"/>
    </row>
    <row r="7" spans="1:29" ht="12.75">
      <c r="A7" s="54"/>
      <c r="B7" s="285"/>
      <c r="C7" s="285"/>
      <c r="D7" s="285"/>
      <c r="E7" s="160"/>
      <c r="F7" s="160"/>
      <c r="G7" s="160"/>
      <c r="H7" s="160"/>
      <c r="I7" s="160"/>
      <c r="J7" s="160"/>
      <c r="K7" s="160"/>
      <c r="L7" s="160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175"/>
      <c r="X7" s="175"/>
      <c r="Y7" s="175"/>
      <c r="Z7" s="175"/>
      <c r="AA7" s="175"/>
      <c r="AB7" s="175"/>
      <c r="AC7" s="160"/>
    </row>
    <row r="8" spans="1:29" ht="18" customHeight="1">
      <c r="A8" s="54"/>
      <c r="B8" s="285"/>
      <c r="C8" s="285"/>
      <c r="D8" s="285"/>
      <c r="E8" s="160"/>
      <c r="F8" s="160"/>
      <c r="G8" s="160"/>
      <c r="H8" s="160"/>
      <c r="I8" s="160"/>
      <c r="J8" s="160"/>
      <c r="K8" s="160"/>
      <c r="L8" s="160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176"/>
      <c r="X8" s="176"/>
      <c r="Y8" s="176"/>
      <c r="Z8" s="176"/>
      <c r="AA8" s="176"/>
      <c r="AB8" s="176"/>
      <c r="AC8" s="160"/>
    </row>
    <row r="9" spans="1:29" ht="16.5" customHeight="1">
      <c r="A9" s="286" t="s">
        <v>125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</row>
    <row r="10" spans="1:29" ht="16.5" customHeight="1">
      <c r="A10" s="286" t="s">
        <v>157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</row>
    <row r="11" spans="1:58" ht="33.75" customHeight="1">
      <c r="A11" s="295" t="s">
        <v>163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350" t="s">
        <v>108</v>
      </c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</row>
    <row r="12" spans="1:31" ht="22.5" customHeight="1">
      <c r="A12" s="327" t="s">
        <v>57</v>
      </c>
      <c r="B12" s="293" t="s">
        <v>64</v>
      </c>
      <c r="C12" s="346" t="s">
        <v>70</v>
      </c>
      <c r="D12" s="347"/>
      <c r="E12" s="329" t="s">
        <v>58</v>
      </c>
      <c r="F12" s="330"/>
      <c r="G12" s="330"/>
      <c r="H12" s="330"/>
      <c r="I12" s="330"/>
      <c r="J12" s="331"/>
      <c r="K12" s="289" t="s">
        <v>59</v>
      </c>
      <c r="L12" s="290"/>
      <c r="M12" s="322" t="s">
        <v>60</v>
      </c>
      <c r="N12" s="323"/>
      <c r="O12" s="323"/>
      <c r="P12" s="323"/>
      <c r="Q12" s="323"/>
      <c r="R12" s="323"/>
      <c r="S12" s="323"/>
      <c r="T12" s="324"/>
      <c r="U12" s="322" t="s">
        <v>61</v>
      </c>
      <c r="V12" s="323"/>
      <c r="W12" s="323"/>
      <c r="X12" s="323"/>
      <c r="Y12" s="323"/>
      <c r="Z12" s="323"/>
      <c r="AA12" s="323"/>
      <c r="AB12" s="323"/>
      <c r="AC12" s="324"/>
      <c r="AD12" s="338" t="s">
        <v>95</v>
      </c>
      <c r="AE12" s="338"/>
    </row>
    <row r="13" spans="1:31" ht="27.75" customHeight="1">
      <c r="A13" s="328"/>
      <c r="B13" s="294"/>
      <c r="C13" s="348"/>
      <c r="D13" s="349"/>
      <c r="E13" s="287" t="s">
        <v>0</v>
      </c>
      <c r="F13" s="288"/>
      <c r="G13" s="287" t="s">
        <v>1</v>
      </c>
      <c r="H13" s="288"/>
      <c r="I13" s="287" t="s">
        <v>62</v>
      </c>
      <c r="J13" s="288"/>
      <c r="K13" s="291"/>
      <c r="L13" s="292"/>
      <c r="M13" s="298" t="s">
        <v>63</v>
      </c>
      <c r="N13" s="299"/>
      <c r="O13" s="296" t="s">
        <v>2</v>
      </c>
      <c r="P13" s="297"/>
      <c r="Q13" s="296" t="s">
        <v>132</v>
      </c>
      <c r="R13" s="297"/>
      <c r="S13" s="296" t="s">
        <v>133</v>
      </c>
      <c r="T13" s="297"/>
      <c r="U13" s="325" t="s">
        <v>3</v>
      </c>
      <c r="V13" s="343"/>
      <c r="W13" s="326"/>
      <c r="X13" s="325" t="s">
        <v>134</v>
      </c>
      <c r="Y13" s="326"/>
      <c r="Z13" s="325" t="s">
        <v>135</v>
      </c>
      <c r="AA13" s="326"/>
      <c r="AB13" s="325" t="s">
        <v>131</v>
      </c>
      <c r="AC13" s="326"/>
      <c r="AD13" s="332" t="s">
        <v>96</v>
      </c>
      <c r="AE13" s="332" t="s">
        <v>97</v>
      </c>
    </row>
    <row r="14" spans="1:31" ht="46.5" customHeight="1" hidden="1">
      <c r="A14" s="46"/>
      <c r="B14" s="47"/>
      <c r="C14" s="51" t="s">
        <v>71</v>
      </c>
      <c r="D14" s="51" t="s">
        <v>72</v>
      </c>
      <c r="E14" s="82" t="s">
        <v>73</v>
      </c>
      <c r="F14" s="82" t="s">
        <v>74</v>
      </c>
      <c r="G14" s="82" t="s">
        <v>73</v>
      </c>
      <c r="H14" s="82" t="s">
        <v>74</v>
      </c>
      <c r="I14" s="82" t="s">
        <v>73</v>
      </c>
      <c r="J14" s="82" t="s">
        <v>74</v>
      </c>
      <c r="K14" s="82" t="s">
        <v>73</v>
      </c>
      <c r="L14" s="82" t="s">
        <v>74</v>
      </c>
      <c r="M14" s="117" t="s">
        <v>73</v>
      </c>
      <c r="N14" s="117" t="s">
        <v>74</v>
      </c>
      <c r="O14" s="82" t="s">
        <v>73</v>
      </c>
      <c r="P14" s="82" t="s">
        <v>74</v>
      </c>
      <c r="Q14" s="117" t="s">
        <v>73</v>
      </c>
      <c r="R14" s="117" t="s">
        <v>74</v>
      </c>
      <c r="S14" s="117" t="s">
        <v>73</v>
      </c>
      <c r="T14" s="117" t="s">
        <v>74</v>
      </c>
      <c r="U14" s="344" t="s">
        <v>73</v>
      </c>
      <c r="V14" s="345"/>
      <c r="W14" s="117" t="s">
        <v>74</v>
      </c>
      <c r="X14" s="117" t="s">
        <v>73</v>
      </c>
      <c r="Y14" s="117" t="s">
        <v>74</v>
      </c>
      <c r="Z14" s="117" t="s">
        <v>73</v>
      </c>
      <c r="AA14" s="117" t="s">
        <v>74</v>
      </c>
      <c r="AB14" s="117" t="s">
        <v>73</v>
      </c>
      <c r="AC14" s="117" t="s">
        <v>74</v>
      </c>
      <c r="AD14" s="333"/>
      <c r="AE14" s="333"/>
    </row>
    <row r="15" spans="1:31" ht="16.5" customHeight="1">
      <c r="A15" s="29"/>
      <c r="B15" s="50" t="s">
        <v>69</v>
      </c>
      <c r="C15" s="30"/>
      <c r="D15" s="30"/>
      <c r="E15" s="106"/>
      <c r="F15" s="106"/>
      <c r="G15" s="106"/>
      <c r="H15" s="106"/>
      <c r="I15" s="106"/>
      <c r="J15" s="106"/>
      <c r="K15" s="106"/>
      <c r="L15" s="106"/>
      <c r="M15" s="118"/>
      <c r="N15" s="118"/>
      <c r="O15" s="106"/>
      <c r="P15" s="106"/>
      <c r="Q15" s="204"/>
      <c r="R15" s="204"/>
      <c r="S15" s="204"/>
      <c r="T15" s="204"/>
      <c r="U15" s="334"/>
      <c r="V15" s="335"/>
      <c r="W15" s="205"/>
      <c r="X15" s="205"/>
      <c r="Y15" s="205"/>
      <c r="Z15" s="205"/>
      <c r="AA15" s="205"/>
      <c r="AB15" s="205"/>
      <c r="AC15" s="132"/>
      <c r="AD15" s="169"/>
      <c r="AE15" s="169"/>
    </row>
    <row r="16" spans="1:31" ht="12.75" customHeight="1">
      <c r="A16" s="31"/>
      <c r="B16" s="32" t="s">
        <v>4</v>
      </c>
      <c r="C16" s="31"/>
      <c r="D16" s="31"/>
      <c r="E16" s="102"/>
      <c r="F16" s="102"/>
      <c r="G16" s="102"/>
      <c r="H16" s="102"/>
      <c r="I16" s="102"/>
      <c r="J16" s="102"/>
      <c r="K16" s="102"/>
      <c r="L16" s="102"/>
      <c r="M16" s="119"/>
      <c r="N16" s="119"/>
      <c r="O16" s="128"/>
      <c r="P16" s="128"/>
      <c r="Q16" s="206"/>
      <c r="R16" s="206"/>
      <c r="S16" s="206"/>
      <c r="T16" s="206"/>
      <c r="U16" s="336"/>
      <c r="V16" s="337"/>
      <c r="W16" s="207"/>
      <c r="X16" s="207"/>
      <c r="Y16" s="207"/>
      <c r="Z16" s="207"/>
      <c r="AA16" s="207"/>
      <c r="AB16" s="207"/>
      <c r="AC16" s="128"/>
      <c r="AD16" s="169"/>
      <c r="AE16" s="169"/>
    </row>
    <row r="17" spans="1:31" s="53" customFormat="1" ht="37.5" customHeight="1">
      <c r="A17" s="177">
        <v>173</v>
      </c>
      <c r="B17" s="66" t="s">
        <v>116</v>
      </c>
      <c r="C17" s="67" t="s">
        <v>112</v>
      </c>
      <c r="D17" s="67" t="s">
        <v>139</v>
      </c>
      <c r="E17" s="68">
        <v>4.23</v>
      </c>
      <c r="F17" s="68">
        <v>5.64</v>
      </c>
      <c r="G17" s="68">
        <v>6</v>
      </c>
      <c r="H17" s="68">
        <v>7.64</v>
      </c>
      <c r="I17" s="68">
        <v>0.6</v>
      </c>
      <c r="J17" s="68">
        <v>0.48</v>
      </c>
      <c r="K17" s="68">
        <v>116.14</v>
      </c>
      <c r="L17" s="68">
        <v>154.86</v>
      </c>
      <c r="M17" s="69">
        <v>0.08</v>
      </c>
      <c r="N17" s="69">
        <v>0.11</v>
      </c>
      <c r="O17" s="68">
        <v>0.64</v>
      </c>
      <c r="P17" s="68">
        <v>0.64</v>
      </c>
      <c r="Q17" s="178">
        <v>14</v>
      </c>
      <c r="R17" s="178">
        <v>18.6</v>
      </c>
      <c r="S17" s="178">
        <v>0</v>
      </c>
      <c r="T17" s="178">
        <v>0</v>
      </c>
      <c r="U17" s="259">
        <v>0</v>
      </c>
      <c r="V17" s="260"/>
      <c r="W17" s="179">
        <v>0</v>
      </c>
      <c r="X17" s="179">
        <v>76.2</v>
      </c>
      <c r="Y17" s="179">
        <v>2.16</v>
      </c>
      <c r="Z17" s="179">
        <v>11.1</v>
      </c>
      <c r="AA17" s="179">
        <v>14.8</v>
      </c>
      <c r="AB17" s="179">
        <v>1.62</v>
      </c>
      <c r="AC17" s="69">
        <v>2.16</v>
      </c>
      <c r="AD17" s="223">
        <v>4.68</v>
      </c>
      <c r="AE17" s="238">
        <v>8</v>
      </c>
    </row>
    <row r="18" spans="1:31" ht="16.5" customHeight="1">
      <c r="A18" s="25">
        <v>943</v>
      </c>
      <c r="B18" s="23" t="s">
        <v>83</v>
      </c>
      <c r="C18" s="134" t="s">
        <v>94</v>
      </c>
      <c r="D18" s="134" t="s">
        <v>94</v>
      </c>
      <c r="E18" s="44">
        <v>0.2</v>
      </c>
      <c r="F18" s="44">
        <v>0.2</v>
      </c>
      <c r="G18" s="44">
        <v>0</v>
      </c>
      <c r="H18" s="44">
        <v>0</v>
      </c>
      <c r="I18" s="44">
        <v>14</v>
      </c>
      <c r="J18" s="44">
        <v>14</v>
      </c>
      <c r="K18" s="44">
        <v>56</v>
      </c>
      <c r="L18" s="44">
        <v>56</v>
      </c>
      <c r="M18" s="55">
        <v>0</v>
      </c>
      <c r="N18" s="55">
        <v>0</v>
      </c>
      <c r="O18" s="55">
        <v>0</v>
      </c>
      <c r="P18" s="55">
        <v>0</v>
      </c>
      <c r="Q18" s="210">
        <v>0</v>
      </c>
      <c r="R18" s="210">
        <v>0</v>
      </c>
      <c r="S18" s="210">
        <v>0</v>
      </c>
      <c r="T18" s="210">
        <v>0</v>
      </c>
      <c r="U18" s="265">
        <v>12</v>
      </c>
      <c r="V18" s="266"/>
      <c r="W18" s="195">
        <v>12</v>
      </c>
      <c r="X18" s="195">
        <v>8</v>
      </c>
      <c r="Y18" s="195">
        <v>8</v>
      </c>
      <c r="Z18" s="195">
        <v>6</v>
      </c>
      <c r="AA18" s="195">
        <v>6</v>
      </c>
      <c r="AB18" s="195">
        <v>0.8</v>
      </c>
      <c r="AC18" s="55">
        <v>0.8</v>
      </c>
      <c r="AD18" s="169">
        <v>0.84</v>
      </c>
      <c r="AE18" s="237">
        <v>0.84</v>
      </c>
    </row>
    <row r="19" spans="1:31" ht="16.5" customHeight="1">
      <c r="A19" s="22"/>
      <c r="B19" s="23" t="s">
        <v>65</v>
      </c>
      <c r="C19" s="49">
        <v>40</v>
      </c>
      <c r="D19" s="49">
        <v>60</v>
      </c>
      <c r="E19" s="101">
        <v>3.5</v>
      </c>
      <c r="F19" s="101">
        <v>5.2</v>
      </c>
      <c r="G19" s="101">
        <v>0.3</v>
      </c>
      <c r="H19" s="101">
        <v>0.4</v>
      </c>
      <c r="I19" s="101">
        <v>24.4</v>
      </c>
      <c r="J19" s="101">
        <v>36.6</v>
      </c>
      <c r="K19" s="101">
        <v>113.73</v>
      </c>
      <c r="L19" s="101">
        <v>170.6</v>
      </c>
      <c r="M19" s="69">
        <v>0.06</v>
      </c>
      <c r="N19" s="69">
        <v>0.06</v>
      </c>
      <c r="O19" s="69">
        <v>0</v>
      </c>
      <c r="P19" s="69">
        <v>0</v>
      </c>
      <c r="Q19" s="211">
        <v>0</v>
      </c>
      <c r="R19" s="211">
        <v>0</v>
      </c>
      <c r="S19" s="211">
        <v>0.5</v>
      </c>
      <c r="T19" s="211">
        <v>0.5</v>
      </c>
      <c r="U19" s="259">
        <v>14.8</v>
      </c>
      <c r="V19" s="260"/>
      <c r="W19" s="161">
        <v>22.2</v>
      </c>
      <c r="X19" s="161">
        <v>26</v>
      </c>
      <c r="Y19" s="161">
        <v>39</v>
      </c>
      <c r="Z19" s="161">
        <v>5.6</v>
      </c>
      <c r="AA19" s="161">
        <v>8.4</v>
      </c>
      <c r="AB19" s="214">
        <v>0.27</v>
      </c>
      <c r="AC19" s="69">
        <v>0.27</v>
      </c>
      <c r="AD19" s="169">
        <v>3.37</v>
      </c>
      <c r="AE19" s="237">
        <v>5.35</v>
      </c>
    </row>
    <row r="20" spans="1:31" ht="16.5" customHeight="1">
      <c r="A20" s="31"/>
      <c r="B20" s="34"/>
      <c r="C20" s="36"/>
      <c r="D20" s="36"/>
      <c r="E20" s="107">
        <f aca="true" t="shared" si="0" ref="E20:T20">SUM(E17:E19)</f>
        <v>7.930000000000001</v>
      </c>
      <c r="F20" s="107">
        <f t="shared" si="0"/>
        <v>11.04</v>
      </c>
      <c r="G20" s="107">
        <f t="shared" si="0"/>
        <v>6.3</v>
      </c>
      <c r="H20" s="107">
        <f t="shared" si="0"/>
        <v>8.04</v>
      </c>
      <c r="I20" s="115">
        <f t="shared" si="0"/>
        <v>39</v>
      </c>
      <c r="J20" s="107">
        <f t="shared" si="0"/>
        <v>51.08</v>
      </c>
      <c r="K20" s="107">
        <f t="shared" si="0"/>
        <v>285.87</v>
      </c>
      <c r="L20" s="107">
        <f t="shared" si="0"/>
        <v>381.46000000000004</v>
      </c>
      <c r="M20" s="122">
        <f t="shared" si="0"/>
        <v>0.14</v>
      </c>
      <c r="N20" s="122">
        <f t="shared" si="0"/>
        <v>0.16999999999999998</v>
      </c>
      <c r="O20" s="111">
        <f t="shared" si="0"/>
        <v>0.64</v>
      </c>
      <c r="P20" s="111">
        <f t="shared" si="0"/>
        <v>0.64</v>
      </c>
      <c r="Q20" s="111">
        <f t="shared" si="0"/>
        <v>14</v>
      </c>
      <c r="R20" s="111">
        <f t="shared" si="0"/>
        <v>18.6</v>
      </c>
      <c r="S20" s="111">
        <f t="shared" si="0"/>
        <v>0.5</v>
      </c>
      <c r="T20" s="111">
        <f t="shared" si="0"/>
        <v>0.5</v>
      </c>
      <c r="U20" s="263">
        <f>SUM(U17:U19)</f>
        <v>26.8</v>
      </c>
      <c r="V20" s="264"/>
      <c r="W20" s="111">
        <f aca="true" t="shared" si="1" ref="W20:AB20">SUM(W17:W19)</f>
        <v>34.2</v>
      </c>
      <c r="X20" s="111">
        <f>SUM(X17:X19)</f>
        <v>110.2</v>
      </c>
      <c r="Y20" s="201">
        <f>SUM(Y17:Y19)</f>
        <v>49.16</v>
      </c>
      <c r="Z20" s="111">
        <f t="shared" si="1"/>
        <v>22.700000000000003</v>
      </c>
      <c r="AA20" s="111">
        <f>SUM(AA17:AA19)</f>
        <v>29.200000000000003</v>
      </c>
      <c r="AB20" s="111">
        <f t="shared" si="1"/>
        <v>2.69</v>
      </c>
      <c r="AC20" s="111">
        <f>SUM(AC17:AC19)</f>
        <v>3.23</v>
      </c>
      <c r="AD20" s="169">
        <f>SUM(AD17:AD19)</f>
        <v>8.89</v>
      </c>
      <c r="AE20" s="237">
        <f>SUM(AE17:AE19)</f>
        <v>14.19</v>
      </c>
    </row>
    <row r="21" spans="1:31" ht="16.5" customHeight="1">
      <c r="A21" s="31"/>
      <c r="B21" s="32" t="s">
        <v>84</v>
      </c>
      <c r="C21" s="36"/>
      <c r="D21" s="36"/>
      <c r="E21" s="68"/>
      <c r="F21" s="68"/>
      <c r="G21" s="68"/>
      <c r="H21" s="68"/>
      <c r="I21" s="68"/>
      <c r="J21" s="68"/>
      <c r="K21" s="68"/>
      <c r="L21" s="68"/>
      <c r="M21" s="121"/>
      <c r="N21" s="121"/>
      <c r="O21" s="101"/>
      <c r="P21" s="101"/>
      <c r="Q21" s="172"/>
      <c r="R21" s="172"/>
      <c r="S21" s="172"/>
      <c r="T21" s="172"/>
      <c r="U21" s="267"/>
      <c r="V21" s="268"/>
      <c r="W21" s="215"/>
      <c r="X21" s="215"/>
      <c r="Y21" s="215"/>
      <c r="Z21" s="215"/>
      <c r="AA21" s="215"/>
      <c r="AB21" s="215"/>
      <c r="AC21" s="121"/>
      <c r="AD21" s="169"/>
      <c r="AE21" s="237"/>
    </row>
    <row r="22" spans="1:31" ht="22.5" customHeight="1">
      <c r="A22" s="20">
        <v>679</v>
      </c>
      <c r="B22" s="34" t="s">
        <v>153</v>
      </c>
      <c r="C22" s="48" t="s">
        <v>106</v>
      </c>
      <c r="D22" s="48" t="s">
        <v>103</v>
      </c>
      <c r="E22" s="68">
        <v>4.76</v>
      </c>
      <c r="F22" s="68">
        <f>E22*180/150</f>
        <v>5.712</v>
      </c>
      <c r="G22" s="68">
        <v>5.31</v>
      </c>
      <c r="H22" s="68">
        <f>G22*180/150</f>
        <v>6.372</v>
      </c>
      <c r="I22" s="68">
        <v>25.55</v>
      </c>
      <c r="J22" s="68">
        <f>I22*180/150</f>
        <v>30.66</v>
      </c>
      <c r="K22" s="68">
        <v>168.97</v>
      </c>
      <c r="L22" s="68">
        <f>K22*180/150</f>
        <v>202.76399999999998</v>
      </c>
      <c r="M22" s="120">
        <v>0</v>
      </c>
      <c r="N22" s="69">
        <v>0</v>
      </c>
      <c r="O22" s="120">
        <v>0.02</v>
      </c>
      <c r="P22" s="69">
        <f>O22*180/150</f>
        <v>0.024</v>
      </c>
      <c r="Q22" s="129">
        <v>0</v>
      </c>
      <c r="R22" s="68">
        <f>Q22*180/150</f>
        <v>0</v>
      </c>
      <c r="S22" s="129">
        <v>0.6</v>
      </c>
      <c r="T22" s="68">
        <f>S22*180/150</f>
        <v>0.72</v>
      </c>
      <c r="U22" s="261">
        <v>33.03</v>
      </c>
      <c r="V22" s="262"/>
      <c r="W22" s="129">
        <v>39.6</v>
      </c>
      <c r="X22" s="68">
        <v>24</v>
      </c>
      <c r="Y22" s="129">
        <v>28.8</v>
      </c>
      <c r="Z22" s="68">
        <v>17.2</v>
      </c>
      <c r="AA22" s="120">
        <v>20.6</v>
      </c>
      <c r="AB22" s="69">
        <v>1</v>
      </c>
      <c r="AC22" s="163">
        <v>1.2</v>
      </c>
      <c r="AD22" s="173">
        <v>4.8</v>
      </c>
      <c r="AE22" s="236">
        <v>6.39</v>
      </c>
    </row>
    <row r="23" spans="1:31" ht="22.5" customHeight="1">
      <c r="A23" s="31">
        <v>608</v>
      </c>
      <c r="B23" s="23" t="s">
        <v>117</v>
      </c>
      <c r="C23" s="36" t="s">
        <v>115</v>
      </c>
      <c r="D23" s="36" t="s">
        <v>114</v>
      </c>
      <c r="E23" s="216">
        <v>15.14</v>
      </c>
      <c r="F23" s="216">
        <v>20.21</v>
      </c>
      <c r="G23" s="217">
        <v>7.89</v>
      </c>
      <c r="H23" s="217">
        <v>9.85</v>
      </c>
      <c r="I23" s="217">
        <v>5.85</v>
      </c>
      <c r="J23" s="217">
        <v>7.95</v>
      </c>
      <c r="K23" s="216">
        <v>154.95</v>
      </c>
      <c r="L23" s="216">
        <v>201.3</v>
      </c>
      <c r="M23" s="217">
        <v>0.07</v>
      </c>
      <c r="N23" s="217">
        <v>0.09</v>
      </c>
      <c r="O23" s="217">
        <v>0.23</v>
      </c>
      <c r="P23" s="217">
        <v>0.31</v>
      </c>
      <c r="Q23" s="217">
        <v>0.34</v>
      </c>
      <c r="R23" s="217">
        <v>0.6</v>
      </c>
      <c r="S23" s="217">
        <v>0.68</v>
      </c>
      <c r="T23" s="217">
        <v>0.91</v>
      </c>
      <c r="U23" s="271">
        <v>12.61</v>
      </c>
      <c r="V23" s="272"/>
      <c r="W23" s="217">
        <v>17.29</v>
      </c>
      <c r="X23" s="217">
        <v>23</v>
      </c>
      <c r="Y23" s="217">
        <v>31</v>
      </c>
      <c r="Z23" s="217">
        <v>23.1</v>
      </c>
      <c r="AA23" s="217">
        <v>30.8</v>
      </c>
      <c r="AB23" s="217">
        <v>1.7</v>
      </c>
      <c r="AC23" s="217">
        <v>2.28</v>
      </c>
      <c r="AD23" s="169">
        <v>12.89</v>
      </c>
      <c r="AE23" s="237">
        <v>24.03</v>
      </c>
    </row>
    <row r="24" spans="1:31" ht="16.5" customHeight="1">
      <c r="A24" s="25">
        <v>336</v>
      </c>
      <c r="B24" s="23" t="s">
        <v>141</v>
      </c>
      <c r="C24" s="134">
        <v>75</v>
      </c>
      <c r="D24" s="134">
        <v>100</v>
      </c>
      <c r="E24" s="101">
        <v>1.1</v>
      </c>
      <c r="F24" s="101">
        <v>1.4</v>
      </c>
      <c r="G24" s="101">
        <v>3.9</v>
      </c>
      <c r="H24" s="101">
        <v>5.2</v>
      </c>
      <c r="I24" s="101">
        <v>6.8</v>
      </c>
      <c r="J24" s="101">
        <v>6.8</v>
      </c>
      <c r="K24" s="101">
        <v>66</v>
      </c>
      <c r="L24" s="101">
        <v>66</v>
      </c>
      <c r="M24" s="121">
        <v>0.1</v>
      </c>
      <c r="N24" s="121">
        <v>0</v>
      </c>
      <c r="O24" s="121">
        <v>0.01</v>
      </c>
      <c r="P24" s="121">
        <v>0.03</v>
      </c>
      <c r="Q24" s="121">
        <v>3.1</v>
      </c>
      <c r="R24" s="121">
        <v>4.2</v>
      </c>
      <c r="S24" s="121">
        <v>0.59</v>
      </c>
      <c r="T24" s="121">
        <v>0.69</v>
      </c>
      <c r="U24" s="267">
        <v>86.9</v>
      </c>
      <c r="V24" s="268"/>
      <c r="W24" s="101">
        <v>96.6</v>
      </c>
      <c r="X24" s="101">
        <v>33.9</v>
      </c>
      <c r="Y24" s="101">
        <v>43.9</v>
      </c>
      <c r="Z24" s="101">
        <v>5.8</v>
      </c>
      <c r="AA24" s="121">
        <v>6.2</v>
      </c>
      <c r="AB24" s="121">
        <v>0.2</v>
      </c>
      <c r="AC24" s="55">
        <v>0.35</v>
      </c>
      <c r="AD24" s="169">
        <v>3.01</v>
      </c>
      <c r="AE24" s="237">
        <v>3.01</v>
      </c>
    </row>
    <row r="25" spans="1:31" ht="27.75" customHeight="1">
      <c r="A25" s="48">
        <v>868</v>
      </c>
      <c r="B25" s="34" t="s">
        <v>109</v>
      </c>
      <c r="C25" s="43" t="s">
        <v>110</v>
      </c>
      <c r="D25" s="43" t="s">
        <v>110</v>
      </c>
      <c r="E25" s="68">
        <v>0.56</v>
      </c>
      <c r="F25" s="68">
        <v>0.56</v>
      </c>
      <c r="G25" s="68">
        <v>0.03</v>
      </c>
      <c r="H25" s="68">
        <v>0.03</v>
      </c>
      <c r="I25" s="68">
        <v>27.89</v>
      </c>
      <c r="J25" s="68">
        <v>27.89</v>
      </c>
      <c r="K25" s="68">
        <v>113.76</v>
      </c>
      <c r="L25" s="68">
        <v>113.76</v>
      </c>
      <c r="M25" s="69">
        <v>0.1</v>
      </c>
      <c r="N25" s="69">
        <v>0.1</v>
      </c>
      <c r="O25" s="68">
        <v>0.2</v>
      </c>
      <c r="P25" s="68">
        <v>0.2</v>
      </c>
      <c r="Q25" s="178">
        <v>0</v>
      </c>
      <c r="R25" s="178">
        <v>0</v>
      </c>
      <c r="S25" s="178">
        <v>0</v>
      </c>
      <c r="T25" s="178">
        <v>0</v>
      </c>
      <c r="U25" s="259">
        <v>79</v>
      </c>
      <c r="V25" s="260"/>
      <c r="W25" s="179">
        <v>79</v>
      </c>
      <c r="X25" s="179">
        <v>0</v>
      </c>
      <c r="Y25" s="179">
        <v>0</v>
      </c>
      <c r="Z25" s="179">
        <v>0.1</v>
      </c>
      <c r="AA25" s="179">
        <v>0.1</v>
      </c>
      <c r="AB25" s="179">
        <v>0.14</v>
      </c>
      <c r="AC25" s="69">
        <v>0.14</v>
      </c>
      <c r="AD25" s="169">
        <v>2.72</v>
      </c>
      <c r="AE25" s="237">
        <v>2.72</v>
      </c>
    </row>
    <row r="26" spans="1:31" ht="21" customHeight="1">
      <c r="A26" s="48"/>
      <c r="B26" s="23" t="s">
        <v>65</v>
      </c>
      <c r="C26" s="49">
        <v>40</v>
      </c>
      <c r="D26" s="49">
        <v>60</v>
      </c>
      <c r="E26" s="101">
        <v>3.5</v>
      </c>
      <c r="F26" s="101">
        <v>5.2</v>
      </c>
      <c r="G26" s="101">
        <v>0.3</v>
      </c>
      <c r="H26" s="101">
        <v>0.4</v>
      </c>
      <c r="I26" s="101">
        <v>24.4</v>
      </c>
      <c r="J26" s="101">
        <v>36.6</v>
      </c>
      <c r="K26" s="101">
        <v>113.73</v>
      </c>
      <c r="L26" s="101">
        <v>170.6</v>
      </c>
      <c r="M26" s="69">
        <v>0.06</v>
      </c>
      <c r="N26" s="69">
        <v>0.06</v>
      </c>
      <c r="O26" s="69">
        <v>0</v>
      </c>
      <c r="P26" s="69">
        <v>0</v>
      </c>
      <c r="Q26" s="211">
        <v>0</v>
      </c>
      <c r="R26" s="211">
        <v>0</v>
      </c>
      <c r="S26" s="211">
        <v>0.5</v>
      </c>
      <c r="T26" s="211">
        <v>0.5</v>
      </c>
      <c r="U26" s="259">
        <v>14.8</v>
      </c>
      <c r="V26" s="260"/>
      <c r="W26" s="161">
        <v>22.2</v>
      </c>
      <c r="X26" s="161">
        <v>26</v>
      </c>
      <c r="Y26" s="161">
        <v>39</v>
      </c>
      <c r="Z26" s="161">
        <v>5.6</v>
      </c>
      <c r="AA26" s="161">
        <v>8.4</v>
      </c>
      <c r="AB26" s="214">
        <v>0.27</v>
      </c>
      <c r="AC26" s="69">
        <v>0.27</v>
      </c>
      <c r="AD26" s="169">
        <v>3.37</v>
      </c>
      <c r="AE26" s="237">
        <v>5.35</v>
      </c>
    </row>
    <row r="27" spans="1:31" ht="16.5" customHeight="1">
      <c r="A27" s="25"/>
      <c r="B27" s="45" t="s">
        <v>88</v>
      </c>
      <c r="C27" s="49">
        <v>50</v>
      </c>
      <c r="D27" s="49">
        <v>50</v>
      </c>
      <c r="E27" s="101">
        <v>2.58</v>
      </c>
      <c r="F27" s="101">
        <v>2.58</v>
      </c>
      <c r="G27" s="101">
        <v>3.28</v>
      </c>
      <c r="H27" s="101">
        <v>3.28</v>
      </c>
      <c r="I27" s="101">
        <v>27.329</v>
      </c>
      <c r="J27" s="101">
        <v>27.329</v>
      </c>
      <c r="K27" s="101">
        <v>149.2</v>
      </c>
      <c r="L27" s="101">
        <v>149.2</v>
      </c>
      <c r="M27" s="121">
        <v>0.036</v>
      </c>
      <c r="N27" s="121">
        <v>0.04</v>
      </c>
      <c r="O27" s="121">
        <v>0.04</v>
      </c>
      <c r="P27" s="121">
        <v>0.04</v>
      </c>
      <c r="Q27" s="212">
        <v>0</v>
      </c>
      <c r="R27" s="212">
        <v>0</v>
      </c>
      <c r="S27" s="212">
        <v>0</v>
      </c>
      <c r="T27" s="212">
        <v>0</v>
      </c>
      <c r="U27" s="267">
        <v>6.84</v>
      </c>
      <c r="V27" s="268"/>
      <c r="W27" s="215">
        <v>6.8</v>
      </c>
      <c r="X27" s="215"/>
      <c r="Y27" s="215"/>
      <c r="Z27" s="215"/>
      <c r="AA27" s="215"/>
      <c r="AB27" s="215"/>
      <c r="AC27" s="163">
        <v>0.488</v>
      </c>
      <c r="AD27" s="174">
        <v>3.9</v>
      </c>
      <c r="AE27" s="239">
        <v>3.9</v>
      </c>
    </row>
    <row r="28" spans="1:31" ht="16.5" customHeight="1">
      <c r="A28" s="31"/>
      <c r="B28" s="34"/>
      <c r="C28" s="57"/>
      <c r="D28" s="57"/>
      <c r="E28" s="107">
        <f aca="true" t="shared" si="2" ref="E28:T28">SUM(E22:E27)</f>
        <v>27.64</v>
      </c>
      <c r="F28" s="107">
        <f t="shared" si="2"/>
        <v>35.662</v>
      </c>
      <c r="G28" s="107">
        <f t="shared" si="2"/>
        <v>20.71</v>
      </c>
      <c r="H28" s="107">
        <f t="shared" si="2"/>
        <v>25.132</v>
      </c>
      <c r="I28" s="107">
        <f t="shared" si="2"/>
        <v>117.81900000000002</v>
      </c>
      <c r="J28" s="107">
        <f t="shared" si="2"/>
        <v>137.229</v>
      </c>
      <c r="K28" s="107">
        <f t="shared" si="2"/>
        <v>766.6099999999999</v>
      </c>
      <c r="L28" s="107">
        <f t="shared" si="2"/>
        <v>903.624</v>
      </c>
      <c r="M28" s="122">
        <f t="shared" si="2"/>
        <v>0.366</v>
      </c>
      <c r="N28" s="122">
        <f t="shared" si="2"/>
        <v>0.29</v>
      </c>
      <c r="O28" s="111">
        <f t="shared" si="2"/>
        <v>0.5</v>
      </c>
      <c r="P28" s="111">
        <f t="shared" si="2"/>
        <v>0.6040000000000001</v>
      </c>
      <c r="Q28" s="111">
        <f t="shared" si="2"/>
        <v>3.44</v>
      </c>
      <c r="R28" s="111">
        <f t="shared" si="2"/>
        <v>4.8</v>
      </c>
      <c r="S28" s="111">
        <f t="shared" si="2"/>
        <v>2.37</v>
      </c>
      <c r="T28" s="111">
        <f t="shared" si="2"/>
        <v>2.82</v>
      </c>
      <c r="U28" s="263">
        <f>SUM(U22:U27)</f>
        <v>233.18000000000004</v>
      </c>
      <c r="V28" s="264"/>
      <c r="W28" s="201">
        <f aca="true" t="shared" si="3" ref="W28:AE28">SUM(W22:W27)</f>
        <v>261.49</v>
      </c>
      <c r="X28" s="218">
        <f t="shared" si="3"/>
        <v>106.9</v>
      </c>
      <c r="Y28" s="219">
        <f t="shared" si="3"/>
        <v>142.7</v>
      </c>
      <c r="Z28" s="201">
        <f t="shared" si="3"/>
        <v>51.8</v>
      </c>
      <c r="AA28" s="218">
        <f t="shared" si="3"/>
        <v>66.10000000000001</v>
      </c>
      <c r="AB28" s="219">
        <f t="shared" si="3"/>
        <v>3.3100000000000005</v>
      </c>
      <c r="AC28" s="201">
        <f t="shared" si="3"/>
        <v>4.728</v>
      </c>
      <c r="AD28" s="169">
        <f t="shared" si="3"/>
        <v>30.69</v>
      </c>
      <c r="AE28" s="237">
        <f t="shared" si="3"/>
        <v>45.4</v>
      </c>
    </row>
    <row r="29" spans="1:31" ht="16.5" customHeight="1">
      <c r="A29" s="31"/>
      <c r="B29" s="32" t="s">
        <v>5</v>
      </c>
      <c r="C29" s="58"/>
      <c r="D29" s="58"/>
      <c r="E29" s="107">
        <f aca="true" t="shared" si="4" ref="E29:U29">E28+E20</f>
        <v>35.57</v>
      </c>
      <c r="F29" s="107">
        <f t="shared" si="4"/>
        <v>46.702</v>
      </c>
      <c r="G29" s="107">
        <f t="shared" si="4"/>
        <v>27.01</v>
      </c>
      <c r="H29" s="107">
        <f t="shared" si="4"/>
        <v>33.172</v>
      </c>
      <c r="I29" s="107">
        <f t="shared" si="4"/>
        <v>156.81900000000002</v>
      </c>
      <c r="J29" s="107">
        <f t="shared" si="4"/>
        <v>188.30900000000003</v>
      </c>
      <c r="K29" s="107">
        <f t="shared" si="4"/>
        <v>1052.48</v>
      </c>
      <c r="L29" s="107">
        <f t="shared" si="4"/>
        <v>1285.084</v>
      </c>
      <c r="M29" s="112">
        <f t="shared" si="4"/>
        <v>0.506</v>
      </c>
      <c r="N29" s="112">
        <f t="shared" si="4"/>
        <v>0.45999999999999996</v>
      </c>
      <c r="O29" s="107">
        <f t="shared" si="4"/>
        <v>1.1400000000000001</v>
      </c>
      <c r="P29" s="107">
        <f t="shared" si="4"/>
        <v>1.2440000000000002</v>
      </c>
      <c r="Q29" s="107">
        <f t="shared" si="4"/>
        <v>17.44</v>
      </c>
      <c r="R29" s="107">
        <f t="shared" si="4"/>
        <v>23.400000000000002</v>
      </c>
      <c r="S29" s="107">
        <f t="shared" si="4"/>
        <v>2.87</v>
      </c>
      <c r="T29" s="107">
        <f t="shared" si="4"/>
        <v>3.32</v>
      </c>
      <c r="U29" s="255">
        <f t="shared" si="4"/>
        <v>259.98</v>
      </c>
      <c r="V29" s="256"/>
      <c r="W29" s="196">
        <f aca="true" t="shared" si="5" ref="W29:AE29">SUM(W20,W28)</f>
        <v>295.69</v>
      </c>
      <c r="X29" s="196">
        <f t="shared" si="5"/>
        <v>217.10000000000002</v>
      </c>
      <c r="Y29" s="196">
        <f t="shared" si="5"/>
        <v>191.85999999999999</v>
      </c>
      <c r="Z29" s="196">
        <f t="shared" si="5"/>
        <v>74.5</v>
      </c>
      <c r="AA29" s="196">
        <f t="shared" si="5"/>
        <v>95.30000000000001</v>
      </c>
      <c r="AB29" s="196">
        <f t="shared" si="5"/>
        <v>6</v>
      </c>
      <c r="AC29" s="196">
        <f t="shared" si="5"/>
        <v>7.958</v>
      </c>
      <c r="AD29" s="184">
        <f t="shared" si="5"/>
        <v>39.58</v>
      </c>
      <c r="AE29" s="237">
        <f t="shared" si="5"/>
        <v>59.589999999999996</v>
      </c>
    </row>
    <row r="30" spans="1:31" ht="16.5" customHeight="1">
      <c r="A30" s="36"/>
      <c r="B30" s="37" t="s">
        <v>6</v>
      </c>
      <c r="C30" s="59"/>
      <c r="D30" s="59"/>
      <c r="E30" s="108"/>
      <c r="F30" s="108"/>
      <c r="G30" s="108"/>
      <c r="H30" s="108"/>
      <c r="I30" s="108"/>
      <c r="J30" s="108"/>
      <c r="K30" s="108"/>
      <c r="L30" s="108"/>
      <c r="M30" s="123"/>
      <c r="N30" s="123"/>
      <c r="O30" s="108"/>
      <c r="P30" s="108"/>
      <c r="Q30" s="202"/>
      <c r="R30" s="202"/>
      <c r="S30" s="202"/>
      <c r="T30" s="202"/>
      <c r="U30" s="281"/>
      <c r="V30" s="282"/>
      <c r="W30" s="203"/>
      <c r="X30" s="203"/>
      <c r="Y30" s="203"/>
      <c r="Z30" s="203"/>
      <c r="AA30" s="203"/>
      <c r="AB30" s="203"/>
      <c r="AC30" s="121"/>
      <c r="AD30" s="169"/>
      <c r="AE30" s="237"/>
    </row>
    <row r="31" spans="1:31" ht="16.5" customHeight="1">
      <c r="A31" s="31"/>
      <c r="B31" s="32" t="s">
        <v>4</v>
      </c>
      <c r="C31" s="36"/>
      <c r="D31" s="36"/>
      <c r="E31" s="68"/>
      <c r="F31" s="68"/>
      <c r="G31" s="68"/>
      <c r="H31" s="68"/>
      <c r="I31" s="68"/>
      <c r="J31" s="68"/>
      <c r="K31" s="68"/>
      <c r="L31" s="68"/>
      <c r="M31" s="121"/>
      <c r="N31" s="121"/>
      <c r="O31" s="101"/>
      <c r="P31" s="101"/>
      <c r="Q31" s="172"/>
      <c r="R31" s="172"/>
      <c r="S31" s="172"/>
      <c r="T31" s="172"/>
      <c r="U31" s="267"/>
      <c r="V31" s="268"/>
      <c r="W31" s="215"/>
      <c r="X31" s="215"/>
      <c r="Y31" s="215"/>
      <c r="Z31" s="215"/>
      <c r="AA31" s="215"/>
      <c r="AB31" s="215"/>
      <c r="AC31" s="121"/>
      <c r="AD31" s="169"/>
      <c r="AE31" s="237"/>
    </row>
    <row r="32" spans="1:31" ht="32.25" customHeight="1">
      <c r="A32" s="31">
        <v>168</v>
      </c>
      <c r="B32" s="189" t="s">
        <v>129</v>
      </c>
      <c r="C32" s="191" t="s">
        <v>122</v>
      </c>
      <c r="D32" s="191" t="s">
        <v>93</v>
      </c>
      <c r="E32" s="192">
        <v>5.8</v>
      </c>
      <c r="F32" s="192">
        <v>5.8</v>
      </c>
      <c r="G32" s="192">
        <v>8.8</v>
      </c>
      <c r="H32" s="192">
        <v>8.8</v>
      </c>
      <c r="I32" s="192">
        <v>29.3</v>
      </c>
      <c r="J32" s="192">
        <v>29.3</v>
      </c>
      <c r="K32" s="192">
        <v>229.7</v>
      </c>
      <c r="L32" s="192">
        <v>229.7</v>
      </c>
      <c r="M32" s="193">
        <v>0.05</v>
      </c>
      <c r="N32" s="193">
        <v>0.05</v>
      </c>
      <c r="O32" s="192">
        <v>1.07</v>
      </c>
      <c r="P32" s="192">
        <v>1.07</v>
      </c>
      <c r="Q32" s="199">
        <v>0.05</v>
      </c>
      <c r="R32" s="199">
        <v>0.06</v>
      </c>
      <c r="S32" s="199">
        <v>1.4</v>
      </c>
      <c r="T32" s="199">
        <v>1.4</v>
      </c>
      <c r="U32" s="279">
        <v>30.4</v>
      </c>
      <c r="V32" s="280"/>
      <c r="W32" s="200">
        <v>174.6</v>
      </c>
      <c r="X32" s="200">
        <v>118.2</v>
      </c>
      <c r="Y32" s="200">
        <v>118.2</v>
      </c>
      <c r="Z32" s="200">
        <v>18.8</v>
      </c>
      <c r="AA32" s="200">
        <v>18.8</v>
      </c>
      <c r="AB32" s="200">
        <v>0.6</v>
      </c>
      <c r="AC32" s="121">
        <v>0.6</v>
      </c>
      <c r="AD32" s="224">
        <v>7.41</v>
      </c>
      <c r="AE32" s="240">
        <v>9.26</v>
      </c>
    </row>
    <row r="33" spans="1:31" ht="16.5" customHeight="1">
      <c r="A33" s="48">
        <v>382</v>
      </c>
      <c r="B33" s="23" t="s">
        <v>91</v>
      </c>
      <c r="C33" s="134">
        <v>200</v>
      </c>
      <c r="D33" s="134">
        <v>200</v>
      </c>
      <c r="E33" s="44">
        <v>4.9</v>
      </c>
      <c r="F33" s="44">
        <v>4.9</v>
      </c>
      <c r="G33" s="44">
        <v>5</v>
      </c>
      <c r="H33" s="44">
        <v>5</v>
      </c>
      <c r="I33" s="44">
        <v>32.5</v>
      </c>
      <c r="J33" s="44">
        <v>32.5</v>
      </c>
      <c r="K33" s="44">
        <v>190</v>
      </c>
      <c r="L33" s="44">
        <v>190</v>
      </c>
      <c r="M33" s="55">
        <v>0.04</v>
      </c>
      <c r="N33" s="55">
        <v>0.04</v>
      </c>
      <c r="O33" s="55">
        <v>0</v>
      </c>
      <c r="P33" s="55">
        <v>0</v>
      </c>
      <c r="Q33" s="210">
        <v>0.02</v>
      </c>
      <c r="R33" s="210">
        <v>0.02</v>
      </c>
      <c r="S33" s="210">
        <v>0.56</v>
      </c>
      <c r="T33" s="210">
        <v>0.56</v>
      </c>
      <c r="U33" s="265">
        <v>122</v>
      </c>
      <c r="V33" s="266"/>
      <c r="W33" s="195">
        <v>122</v>
      </c>
      <c r="X33" s="195">
        <v>106.4</v>
      </c>
      <c r="Y33" s="195">
        <v>106.4</v>
      </c>
      <c r="Z33" s="195">
        <v>15.8</v>
      </c>
      <c r="AA33" s="195">
        <v>15.8</v>
      </c>
      <c r="AB33" s="195">
        <v>0.39</v>
      </c>
      <c r="AC33" s="55">
        <v>0.39</v>
      </c>
      <c r="AD33" s="173">
        <v>4.78</v>
      </c>
      <c r="AE33" s="236">
        <v>4.78</v>
      </c>
    </row>
    <row r="34" spans="1:31" ht="16.5" customHeight="1">
      <c r="A34" s="5"/>
      <c r="B34" s="23" t="s">
        <v>65</v>
      </c>
      <c r="C34" s="49">
        <v>40</v>
      </c>
      <c r="D34" s="49">
        <v>60</v>
      </c>
      <c r="E34" s="101">
        <v>3.5</v>
      </c>
      <c r="F34" s="101">
        <v>5.2</v>
      </c>
      <c r="G34" s="101">
        <v>0.3</v>
      </c>
      <c r="H34" s="101">
        <v>0.4</v>
      </c>
      <c r="I34" s="101">
        <v>24.4</v>
      </c>
      <c r="J34" s="101">
        <v>36.6</v>
      </c>
      <c r="K34" s="101">
        <v>113.73</v>
      </c>
      <c r="L34" s="101">
        <v>170.6</v>
      </c>
      <c r="M34" s="69">
        <v>0.06</v>
      </c>
      <c r="N34" s="69">
        <v>0.06</v>
      </c>
      <c r="O34" s="69">
        <v>0</v>
      </c>
      <c r="P34" s="69">
        <v>0</v>
      </c>
      <c r="Q34" s="211">
        <v>0</v>
      </c>
      <c r="R34" s="211">
        <v>0</v>
      </c>
      <c r="S34" s="211">
        <v>0.5</v>
      </c>
      <c r="T34" s="211">
        <v>0.5</v>
      </c>
      <c r="U34" s="259">
        <v>14.8</v>
      </c>
      <c r="V34" s="260"/>
      <c r="W34" s="161">
        <v>22.2</v>
      </c>
      <c r="X34" s="161">
        <v>26</v>
      </c>
      <c r="Y34" s="161">
        <v>39</v>
      </c>
      <c r="Z34" s="161">
        <v>5.6</v>
      </c>
      <c r="AA34" s="161">
        <v>8.4</v>
      </c>
      <c r="AB34" s="214">
        <v>0.27</v>
      </c>
      <c r="AC34" s="69">
        <v>0.27</v>
      </c>
      <c r="AD34" s="169">
        <v>1.07</v>
      </c>
      <c r="AE34" s="237">
        <v>2.15</v>
      </c>
    </row>
    <row r="35" spans="1:31" ht="16.5" customHeight="1">
      <c r="A35" s="31"/>
      <c r="B35" s="34"/>
      <c r="C35" s="36"/>
      <c r="D35" s="36"/>
      <c r="E35" s="107">
        <f aca="true" t="shared" si="6" ref="E35:U35">SUM(E33:E34)</f>
        <v>8.4</v>
      </c>
      <c r="F35" s="107">
        <v>15.9</v>
      </c>
      <c r="G35" s="107">
        <f t="shared" si="6"/>
        <v>5.3</v>
      </c>
      <c r="H35" s="107">
        <v>14.2</v>
      </c>
      <c r="I35" s="107">
        <f t="shared" si="6"/>
        <v>56.9</v>
      </c>
      <c r="J35" s="107">
        <v>98.4</v>
      </c>
      <c r="K35" s="107">
        <f t="shared" si="6"/>
        <v>303.73</v>
      </c>
      <c r="L35" s="107">
        <v>590.3</v>
      </c>
      <c r="M35" s="122">
        <f t="shared" si="6"/>
        <v>0.1</v>
      </c>
      <c r="N35" s="122">
        <v>0.15</v>
      </c>
      <c r="O35" s="111">
        <f t="shared" si="6"/>
        <v>0</v>
      </c>
      <c r="P35" s="111">
        <v>1.1</v>
      </c>
      <c r="Q35" s="111">
        <f t="shared" si="6"/>
        <v>0.02</v>
      </c>
      <c r="R35" s="111">
        <v>0.1</v>
      </c>
      <c r="S35" s="111">
        <f t="shared" si="6"/>
        <v>1.06</v>
      </c>
      <c r="T35" s="111">
        <v>2.5</v>
      </c>
      <c r="U35" s="263">
        <f t="shared" si="6"/>
        <v>136.8</v>
      </c>
      <c r="V35" s="264"/>
      <c r="W35" s="201">
        <f aca="true" t="shared" si="7" ref="W35:AB35">SUM(W33:W34)</f>
        <v>144.2</v>
      </c>
      <c r="X35" s="201">
        <f t="shared" si="7"/>
        <v>132.4</v>
      </c>
      <c r="Y35" s="201">
        <v>263.6</v>
      </c>
      <c r="Z35" s="201">
        <f t="shared" si="7"/>
        <v>21.4</v>
      </c>
      <c r="AA35" s="201">
        <v>43</v>
      </c>
      <c r="AB35" s="201">
        <f t="shared" si="7"/>
        <v>0.66</v>
      </c>
      <c r="AC35" s="201">
        <v>1.26</v>
      </c>
      <c r="AD35" s="169" t="e">
        <f>SUM(#REF!,AD33,AD34)</f>
        <v>#REF!</v>
      </c>
      <c r="AE35" s="237">
        <v>16.19</v>
      </c>
    </row>
    <row r="36" spans="1:31" ht="24" customHeight="1">
      <c r="A36" s="31"/>
      <c r="B36" s="32" t="s">
        <v>84</v>
      </c>
      <c r="C36" s="36"/>
      <c r="D36" s="36"/>
      <c r="E36" s="68"/>
      <c r="F36" s="68"/>
      <c r="G36" s="68"/>
      <c r="H36" s="68"/>
      <c r="I36" s="68"/>
      <c r="J36" s="68"/>
      <c r="K36" s="68"/>
      <c r="L36" s="68"/>
      <c r="M36" s="121"/>
      <c r="N36" s="121"/>
      <c r="O36" s="101"/>
      <c r="P36" s="101"/>
      <c r="Q36" s="172"/>
      <c r="R36" s="172"/>
      <c r="S36" s="172"/>
      <c r="T36" s="172"/>
      <c r="U36" s="267"/>
      <c r="V36" s="268"/>
      <c r="W36" s="215"/>
      <c r="X36" s="215"/>
      <c r="Y36" s="215"/>
      <c r="Z36" s="215"/>
      <c r="AA36" s="215"/>
      <c r="AB36" s="215"/>
      <c r="AC36" s="121"/>
      <c r="AD36" s="169"/>
      <c r="AE36" s="237"/>
    </row>
    <row r="37" spans="1:31" ht="27" customHeight="1">
      <c r="A37" s="74">
        <v>436</v>
      </c>
      <c r="B37" s="23" t="s">
        <v>123</v>
      </c>
      <c r="C37" s="21" t="s">
        <v>124</v>
      </c>
      <c r="D37" s="21" t="s">
        <v>124</v>
      </c>
      <c r="E37" s="101">
        <v>27.53</v>
      </c>
      <c r="F37" s="101">
        <v>27.5</v>
      </c>
      <c r="G37" s="101">
        <v>7.47</v>
      </c>
      <c r="H37" s="101">
        <v>7.47</v>
      </c>
      <c r="I37" s="101">
        <v>21.95</v>
      </c>
      <c r="J37" s="101">
        <v>21.95</v>
      </c>
      <c r="K37" s="101">
        <v>265</v>
      </c>
      <c r="L37" s="101">
        <v>265</v>
      </c>
      <c r="M37" s="55">
        <v>0.2</v>
      </c>
      <c r="N37" s="55">
        <v>0.21</v>
      </c>
      <c r="O37" s="55">
        <v>8.97</v>
      </c>
      <c r="P37" s="55">
        <v>8.97</v>
      </c>
      <c r="Q37" s="210">
        <v>24</v>
      </c>
      <c r="R37" s="210">
        <v>24</v>
      </c>
      <c r="S37" s="210">
        <v>0</v>
      </c>
      <c r="T37" s="210">
        <v>0</v>
      </c>
      <c r="U37" s="265">
        <v>31.1</v>
      </c>
      <c r="V37" s="266"/>
      <c r="W37" s="195">
        <v>31.1</v>
      </c>
      <c r="X37" s="195">
        <v>337</v>
      </c>
      <c r="Y37" s="195">
        <v>337</v>
      </c>
      <c r="Z37" s="195">
        <v>65.7</v>
      </c>
      <c r="AA37" s="195">
        <v>65.7</v>
      </c>
      <c r="AB37" s="195">
        <v>4.03</v>
      </c>
      <c r="AC37" s="55">
        <v>4.03</v>
      </c>
      <c r="AD37" s="171">
        <v>29.47</v>
      </c>
      <c r="AE37" s="241">
        <v>42.4</v>
      </c>
    </row>
    <row r="38" spans="1:31" ht="27" customHeight="1">
      <c r="A38" s="22">
        <v>45</v>
      </c>
      <c r="B38" s="45" t="s">
        <v>98</v>
      </c>
      <c r="C38" s="36">
        <v>60</v>
      </c>
      <c r="D38" s="36">
        <v>100</v>
      </c>
      <c r="E38" s="68">
        <f>F38*0.6</f>
        <v>0.84</v>
      </c>
      <c r="F38" s="68">
        <v>1.4</v>
      </c>
      <c r="G38" s="68">
        <f>H38*0.6</f>
        <v>6.6</v>
      </c>
      <c r="H38" s="68">
        <v>11</v>
      </c>
      <c r="I38" s="68">
        <f>J38*0.6</f>
        <v>4.08</v>
      </c>
      <c r="J38" s="68">
        <v>6.8</v>
      </c>
      <c r="K38" s="68">
        <f>L38*0.6</f>
        <v>118.8</v>
      </c>
      <c r="L38" s="68">
        <v>198</v>
      </c>
      <c r="M38" s="69">
        <f>N38*0.6</f>
        <v>0.018</v>
      </c>
      <c r="N38" s="220">
        <v>0.03</v>
      </c>
      <c r="O38" s="69">
        <v>3.5</v>
      </c>
      <c r="P38" s="220">
        <v>58</v>
      </c>
      <c r="Q38" s="68">
        <v>0</v>
      </c>
      <c r="R38" s="221">
        <v>0</v>
      </c>
      <c r="S38" s="68">
        <f>T38*0.6</f>
        <v>1.668</v>
      </c>
      <c r="T38" s="221">
        <v>2.78</v>
      </c>
      <c r="U38" s="259">
        <v>14.2</v>
      </c>
      <c r="V38" s="260"/>
      <c r="W38" s="68">
        <v>23.6</v>
      </c>
      <c r="X38" s="221">
        <v>17.1</v>
      </c>
      <c r="Y38" s="68">
        <v>28.5</v>
      </c>
      <c r="Z38" s="221">
        <v>2.2</v>
      </c>
      <c r="AA38" s="69">
        <v>3.7</v>
      </c>
      <c r="AB38" s="222">
        <v>0.46</v>
      </c>
      <c r="AC38" s="121">
        <v>0.76</v>
      </c>
      <c r="AD38" s="169">
        <v>1.76</v>
      </c>
      <c r="AE38" s="237">
        <v>1.76</v>
      </c>
    </row>
    <row r="39" spans="1:31" ht="23.25" customHeight="1">
      <c r="A39" s="6">
        <v>591</v>
      </c>
      <c r="B39" s="34" t="s">
        <v>113</v>
      </c>
      <c r="C39" s="36" t="s">
        <v>107</v>
      </c>
      <c r="D39" s="36" t="s">
        <v>107</v>
      </c>
      <c r="E39" s="68">
        <v>0</v>
      </c>
      <c r="F39" s="68">
        <v>0</v>
      </c>
      <c r="G39" s="68">
        <v>0</v>
      </c>
      <c r="H39" s="68">
        <v>0</v>
      </c>
      <c r="I39" s="68">
        <v>30.6</v>
      </c>
      <c r="J39" s="68">
        <v>30.6</v>
      </c>
      <c r="K39" s="68">
        <v>118</v>
      </c>
      <c r="L39" s="68">
        <v>118</v>
      </c>
      <c r="M39" s="69">
        <v>0</v>
      </c>
      <c r="N39" s="120">
        <v>0</v>
      </c>
      <c r="O39" s="68">
        <v>60</v>
      </c>
      <c r="P39" s="129">
        <v>60</v>
      </c>
      <c r="Q39" s="209">
        <v>0</v>
      </c>
      <c r="R39" s="209">
        <v>0</v>
      </c>
      <c r="S39" s="209">
        <v>0</v>
      </c>
      <c r="T39" s="209">
        <v>0</v>
      </c>
      <c r="U39" s="261">
        <v>0</v>
      </c>
      <c r="V39" s="262"/>
      <c r="W39" s="162">
        <v>0</v>
      </c>
      <c r="X39" s="162">
        <v>0</v>
      </c>
      <c r="Y39" s="162">
        <v>0</v>
      </c>
      <c r="Z39" s="162">
        <v>0</v>
      </c>
      <c r="AA39" s="162">
        <v>0</v>
      </c>
      <c r="AB39" s="162">
        <v>0.3</v>
      </c>
      <c r="AC39" s="120">
        <v>0.3</v>
      </c>
      <c r="AD39" s="169">
        <v>1.49</v>
      </c>
      <c r="AE39" s="237">
        <v>1.4</v>
      </c>
    </row>
    <row r="40" spans="1:31" ht="16.5" customHeight="1">
      <c r="A40" s="5"/>
      <c r="B40" s="23" t="s">
        <v>65</v>
      </c>
      <c r="C40" s="49">
        <v>40</v>
      </c>
      <c r="D40" s="49">
        <v>60</v>
      </c>
      <c r="E40" s="101">
        <v>3.5</v>
      </c>
      <c r="F40" s="101">
        <v>5.2</v>
      </c>
      <c r="G40" s="101">
        <v>0.3</v>
      </c>
      <c r="H40" s="101">
        <v>0.4</v>
      </c>
      <c r="I40" s="101">
        <v>24.4</v>
      </c>
      <c r="J40" s="101">
        <v>36.6</v>
      </c>
      <c r="K40" s="101">
        <v>113.73</v>
      </c>
      <c r="L40" s="101">
        <v>170.6</v>
      </c>
      <c r="M40" s="69">
        <v>0.06</v>
      </c>
      <c r="N40" s="69">
        <v>0.06</v>
      </c>
      <c r="O40" s="69">
        <v>0</v>
      </c>
      <c r="P40" s="69">
        <v>0</v>
      </c>
      <c r="Q40" s="211">
        <v>0</v>
      </c>
      <c r="R40" s="211">
        <v>0</v>
      </c>
      <c r="S40" s="211">
        <v>0.5</v>
      </c>
      <c r="T40" s="211">
        <v>0.5</v>
      </c>
      <c r="U40" s="259">
        <v>14.8</v>
      </c>
      <c r="V40" s="260"/>
      <c r="W40" s="161">
        <v>22.2</v>
      </c>
      <c r="X40" s="161">
        <v>26</v>
      </c>
      <c r="Y40" s="161">
        <v>39</v>
      </c>
      <c r="Z40" s="161">
        <v>5.6</v>
      </c>
      <c r="AA40" s="161">
        <v>8.4</v>
      </c>
      <c r="AB40" s="214">
        <v>0.27</v>
      </c>
      <c r="AC40" s="69">
        <v>0.27</v>
      </c>
      <c r="AD40" s="169">
        <v>3.37</v>
      </c>
      <c r="AE40" s="237">
        <v>5.35</v>
      </c>
    </row>
    <row r="41" spans="1:31" ht="16.5" customHeight="1">
      <c r="A41" s="31"/>
      <c r="B41" s="34"/>
      <c r="C41" s="36"/>
      <c r="D41" s="36"/>
      <c r="E41" s="107">
        <f aca="true" t="shared" si="8" ref="E41:U41">SUM(E38:E40)</f>
        <v>4.34</v>
      </c>
      <c r="F41" s="107">
        <v>34.1</v>
      </c>
      <c r="G41" s="107">
        <f t="shared" si="8"/>
        <v>6.8999999999999995</v>
      </c>
      <c r="H41" s="107">
        <v>18.9</v>
      </c>
      <c r="I41" s="107">
        <f t="shared" si="8"/>
        <v>59.08</v>
      </c>
      <c r="J41" s="107">
        <v>96</v>
      </c>
      <c r="K41" s="107">
        <f t="shared" si="8"/>
        <v>350.53000000000003</v>
      </c>
      <c r="L41" s="107">
        <v>751.6</v>
      </c>
      <c r="M41" s="107">
        <f t="shared" si="8"/>
        <v>0.078</v>
      </c>
      <c r="N41" s="122">
        <v>0.3</v>
      </c>
      <c r="O41" s="111">
        <f t="shared" si="8"/>
        <v>63.5</v>
      </c>
      <c r="P41" s="111">
        <v>126.97</v>
      </c>
      <c r="Q41" s="111">
        <f t="shared" si="8"/>
        <v>0</v>
      </c>
      <c r="R41" s="111">
        <v>24</v>
      </c>
      <c r="S41" s="111">
        <f t="shared" si="8"/>
        <v>2.168</v>
      </c>
      <c r="T41" s="111">
        <v>3.28</v>
      </c>
      <c r="U41" s="263">
        <f t="shared" si="8"/>
        <v>29</v>
      </c>
      <c r="V41" s="264"/>
      <c r="W41" s="201">
        <v>76.9</v>
      </c>
      <c r="X41" s="201">
        <f aca="true" t="shared" si="9" ref="X41:AD41">SUM(X38:X40)</f>
        <v>43.1</v>
      </c>
      <c r="Y41" s="201">
        <v>404.5</v>
      </c>
      <c r="Z41" s="201">
        <f t="shared" si="9"/>
        <v>7.8</v>
      </c>
      <c r="AA41" s="201">
        <v>77.8</v>
      </c>
      <c r="AB41" s="201">
        <f t="shared" si="9"/>
        <v>1.03</v>
      </c>
      <c r="AC41" s="201">
        <v>5.36</v>
      </c>
      <c r="AD41" s="169">
        <f t="shared" si="9"/>
        <v>6.62</v>
      </c>
      <c r="AE41" s="237">
        <v>50.91</v>
      </c>
    </row>
    <row r="42" spans="1:31" ht="16.5" customHeight="1">
      <c r="A42" s="31"/>
      <c r="B42" s="32" t="s">
        <v>5</v>
      </c>
      <c r="C42" s="58"/>
      <c r="D42" s="58"/>
      <c r="E42" s="107">
        <f aca="true" t="shared" si="10" ref="E42:U42">E41+E35</f>
        <v>12.74</v>
      </c>
      <c r="F42" s="107">
        <f>F41+F35</f>
        <v>50</v>
      </c>
      <c r="G42" s="107">
        <f t="shared" si="10"/>
        <v>12.2</v>
      </c>
      <c r="H42" s="107">
        <f t="shared" si="10"/>
        <v>33.099999999999994</v>
      </c>
      <c r="I42" s="107">
        <f t="shared" si="10"/>
        <v>115.97999999999999</v>
      </c>
      <c r="J42" s="107">
        <f t="shared" si="10"/>
        <v>194.4</v>
      </c>
      <c r="K42" s="107">
        <f t="shared" si="10"/>
        <v>654.26</v>
      </c>
      <c r="L42" s="107">
        <f t="shared" si="10"/>
        <v>1341.9</v>
      </c>
      <c r="M42" s="112">
        <f t="shared" si="10"/>
        <v>0.178</v>
      </c>
      <c r="N42" s="112">
        <f t="shared" si="10"/>
        <v>0.44999999999999996</v>
      </c>
      <c r="O42" s="107">
        <f t="shared" si="10"/>
        <v>63.5</v>
      </c>
      <c r="P42" s="107">
        <f t="shared" si="10"/>
        <v>128.07</v>
      </c>
      <c r="Q42" s="107">
        <f t="shared" si="10"/>
        <v>0.02</v>
      </c>
      <c r="R42" s="107">
        <f t="shared" si="10"/>
        <v>24.1</v>
      </c>
      <c r="S42" s="107">
        <f t="shared" si="10"/>
        <v>3.228</v>
      </c>
      <c r="T42" s="107">
        <f t="shared" si="10"/>
        <v>5.779999999999999</v>
      </c>
      <c r="U42" s="255">
        <f t="shared" si="10"/>
        <v>165.8</v>
      </c>
      <c r="V42" s="256"/>
      <c r="W42" s="196">
        <f aca="true" t="shared" si="11" ref="W42:AE42">SUM(W35,W41)</f>
        <v>221.1</v>
      </c>
      <c r="X42" s="196">
        <f t="shared" si="11"/>
        <v>175.5</v>
      </c>
      <c r="Y42" s="196">
        <f t="shared" si="11"/>
        <v>668.1</v>
      </c>
      <c r="Z42" s="196">
        <f t="shared" si="11"/>
        <v>29.2</v>
      </c>
      <c r="AA42" s="196">
        <f t="shared" si="11"/>
        <v>120.8</v>
      </c>
      <c r="AB42" s="196">
        <f t="shared" si="11"/>
        <v>1.69</v>
      </c>
      <c r="AC42" s="196">
        <f t="shared" si="11"/>
        <v>6.62</v>
      </c>
      <c r="AD42" s="196" t="e">
        <f t="shared" si="11"/>
        <v>#REF!</v>
      </c>
      <c r="AE42" s="196">
        <f t="shared" si="11"/>
        <v>67.1</v>
      </c>
    </row>
    <row r="43" spans="1:31" ht="33" customHeight="1">
      <c r="A43" s="31"/>
      <c r="B43" s="38" t="s">
        <v>7</v>
      </c>
      <c r="C43" s="60"/>
      <c r="D43" s="60"/>
      <c r="E43" s="109"/>
      <c r="F43" s="109"/>
      <c r="G43" s="109"/>
      <c r="H43" s="109"/>
      <c r="I43" s="109"/>
      <c r="J43" s="109"/>
      <c r="K43" s="109"/>
      <c r="L43" s="109"/>
      <c r="M43" s="124"/>
      <c r="N43" s="124"/>
      <c r="O43" s="109"/>
      <c r="P43" s="109"/>
      <c r="Q43" s="180"/>
      <c r="R43" s="180"/>
      <c r="S43" s="180"/>
      <c r="T43" s="180"/>
      <c r="U43" s="257"/>
      <c r="V43" s="258"/>
      <c r="W43" s="181"/>
      <c r="X43" s="181"/>
      <c r="Y43" s="181"/>
      <c r="Z43" s="181"/>
      <c r="AA43" s="181"/>
      <c r="AB43" s="181"/>
      <c r="AC43" s="121"/>
      <c r="AD43" s="169"/>
      <c r="AE43" s="237"/>
    </row>
    <row r="44" spans="1:31" ht="20.25" customHeight="1">
      <c r="A44" s="31"/>
      <c r="B44" s="32" t="s">
        <v>87</v>
      </c>
      <c r="C44" s="36"/>
      <c r="D44" s="36"/>
      <c r="E44" s="68"/>
      <c r="F44" s="68"/>
      <c r="G44" s="68"/>
      <c r="H44" s="68"/>
      <c r="I44" s="68"/>
      <c r="J44" s="68"/>
      <c r="K44" s="68"/>
      <c r="L44" s="68"/>
      <c r="M44" s="121"/>
      <c r="N44" s="121"/>
      <c r="O44" s="101"/>
      <c r="P44" s="101"/>
      <c r="Q44" s="172"/>
      <c r="R44" s="172"/>
      <c r="S44" s="172"/>
      <c r="T44" s="172"/>
      <c r="U44" s="267"/>
      <c r="V44" s="268"/>
      <c r="W44" s="215"/>
      <c r="X44" s="215"/>
      <c r="Y44" s="215"/>
      <c r="Z44" s="215"/>
      <c r="AA44" s="215"/>
      <c r="AB44" s="215"/>
      <c r="AC44" s="121"/>
      <c r="AD44" s="169"/>
      <c r="AE44" s="237"/>
    </row>
    <row r="45" spans="1:31" ht="22.5" customHeight="1">
      <c r="A45" s="31">
        <v>679</v>
      </c>
      <c r="B45" s="45" t="s">
        <v>128</v>
      </c>
      <c r="C45" s="36" t="s">
        <v>92</v>
      </c>
      <c r="D45" s="36" t="s">
        <v>93</v>
      </c>
      <c r="E45" s="68">
        <v>8.8</v>
      </c>
      <c r="F45" s="68">
        <v>8.8</v>
      </c>
      <c r="G45" s="68">
        <v>7.62</v>
      </c>
      <c r="H45" s="68">
        <v>7.62</v>
      </c>
      <c r="I45" s="68">
        <v>50.5</v>
      </c>
      <c r="J45" s="68">
        <v>50.5</v>
      </c>
      <c r="K45" s="68">
        <v>306</v>
      </c>
      <c r="L45" s="68">
        <v>306</v>
      </c>
      <c r="M45" s="121">
        <v>22</v>
      </c>
      <c r="N45" s="121">
        <v>0.22</v>
      </c>
      <c r="O45" s="101">
        <v>0.08</v>
      </c>
      <c r="P45" s="101">
        <v>0.1</v>
      </c>
      <c r="Q45" s="172">
        <v>0</v>
      </c>
      <c r="R45" s="172">
        <v>0</v>
      </c>
      <c r="S45" s="172">
        <v>2.3</v>
      </c>
      <c r="T45" s="172">
        <v>2.9</v>
      </c>
      <c r="U45" s="267">
        <v>1.7</v>
      </c>
      <c r="V45" s="268"/>
      <c r="W45" s="215">
        <v>2.1</v>
      </c>
      <c r="X45" s="215">
        <v>0.1</v>
      </c>
      <c r="Y45" s="215">
        <v>0.1</v>
      </c>
      <c r="Z45" s="215">
        <v>0.2</v>
      </c>
      <c r="AA45" s="215">
        <v>0.3</v>
      </c>
      <c r="AB45" s="215">
        <v>1</v>
      </c>
      <c r="AC45" s="121">
        <v>1.25</v>
      </c>
      <c r="AD45" s="169">
        <v>6.66</v>
      </c>
      <c r="AE45" s="237">
        <v>8.51</v>
      </c>
    </row>
    <row r="46" spans="1:31" ht="16.5" customHeight="1">
      <c r="A46" s="25">
        <v>943</v>
      </c>
      <c r="B46" s="23" t="s">
        <v>83</v>
      </c>
      <c r="C46" s="134" t="s">
        <v>94</v>
      </c>
      <c r="D46" s="134" t="s">
        <v>94</v>
      </c>
      <c r="E46" s="44">
        <v>0.2</v>
      </c>
      <c r="F46" s="44">
        <v>0.2</v>
      </c>
      <c r="G46" s="44">
        <v>0</v>
      </c>
      <c r="H46" s="44">
        <v>0</v>
      </c>
      <c r="I46" s="44">
        <v>14</v>
      </c>
      <c r="J46" s="44">
        <v>14</v>
      </c>
      <c r="K46" s="44">
        <v>56</v>
      </c>
      <c r="L46" s="44">
        <v>56</v>
      </c>
      <c r="M46" s="55">
        <v>0</v>
      </c>
      <c r="N46" s="55">
        <v>0</v>
      </c>
      <c r="O46" s="55">
        <v>0</v>
      </c>
      <c r="P46" s="55">
        <v>0</v>
      </c>
      <c r="Q46" s="210">
        <v>0</v>
      </c>
      <c r="R46" s="210">
        <v>0</v>
      </c>
      <c r="S46" s="210">
        <v>0</v>
      </c>
      <c r="T46" s="210">
        <v>0</v>
      </c>
      <c r="U46" s="265">
        <v>12</v>
      </c>
      <c r="V46" s="266"/>
      <c r="W46" s="195">
        <v>12</v>
      </c>
      <c r="X46" s="195">
        <v>8</v>
      </c>
      <c r="Y46" s="195">
        <v>8</v>
      </c>
      <c r="Z46" s="195">
        <v>6</v>
      </c>
      <c r="AA46" s="195">
        <v>6</v>
      </c>
      <c r="AB46" s="195">
        <v>0.8</v>
      </c>
      <c r="AC46" s="55">
        <v>0.8</v>
      </c>
      <c r="AD46" s="169">
        <v>0.84</v>
      </c>
      <c r="AE46" s="237">
        <v>0.84</v>
      </c>
    </row>
    <row r="47" spans="1:31" ht="16.5" customHeight="1">
      <c r="A47" s="22"/>
      <c r="B47" s="23" t="s">
        <v>65</v>
      </c>
      <c r="C47" s="49">
        <v>40</v>
      </c>
      <c r="D47" s="49">
        <v>60</v>
      </c>
      <c r="E47" s="101">
        <v>3.5</v>
      </c>
      <c r="F47" s="101">
        <v>5.2</v>
      </c>
      <c r="G47" s="101">
        <v>0.3</v>
      </c>
      <c r="H47" s="101">
        <v>0.4</v>
      </c>
      <c r="I47" s="101">
        <v>24.4</v>
      </c>
      <c r="J47" s="101">
        <v>36.6</v>
      </c>
      <c r="K47" s="101">
        <v>113.73</v>
      </c>
      <c r="L47" s="101">
        <v>170.6</v>
      </c>
      <c r="M47" s="69">
        <v>0.06</v>
      </c>
      <c r="N47" s="69">
        <v>0.06</v>
      </c>
      <c r="O47" s="69">
        <v>0</v>
      </c>
      <c r="P47" s="69">
        <v>0</v>
      </c>
      <c r="Q47" s="211">
        <v>0</v>
      </c>
      <c r="R47" s="211">
        <v>0</v>
      </c>
      <c r="S47" s="211">
        <v>0.5</v>
      </c>
      <c r="T47" s="211">
        <v>0.5</v>
      </c>
      <c r="U47" s="259">
        <v>14.8</v>
      </c>
      <c r="V47" s="260"/>
      <c r="W47" s="161">
        <v>22.2</v>
      </c>
      <c r="X47" s="161">
        <v>26</v>
      </c>
      <c r="Y47" s="161">
        <v>39</v>
      </c>
      <c r="Z47" s="161">
        <v>5.6</v>
      </c>
      <c r="AA47" s="161">
        <v>8.4</v>
      </c>
      <c r="AB47" s="214">
        <v>0.27</v>
      </c>
      <c r="AC47" s="69">
        <v>0.27</v>
      </c>
      <c r="AD47" s="169">
        <v>3.37</v>
      </c>
      <c r="AE47" s="237">
        <v>5.35</v>
      </c>
    </row>
    <row r="48" spans="1:31" ht="26.25" customHeight="1">
      <c r="A48" s="22"/>
      <c r="B48" s="185"/>
      <c r="C48" s="186"/>
      <c r="D48" s="186"/>
      <c r="E48" s="111">
        <f aca="true" t="shared" si="12" ref="E48:U48">SUM(E45:E47)</f>
        <v>12.5</v>
      </c>
      <c r="F48" s="111">
        <f t="shared" si="12"/>
        <v>14.2</v>
      </c>
      <c r="G48" s="111">
        <f t="shared" si="12"/>
        <v>7.92</v>
      </c>
      <c r="H48" s="111">
        <f t="shared" si="12"/>
        <v>8.02</v>
      </c>
      <c r="I48" s="111">
        <f t="shared" si="12"/>
        <v>88.9</v>
      </c>
      <c r="J48" s="111">
        <f t="shared" si="12"/>
        <v>101.1</v>
      </c>
      <c r="K48" s="111">
        <f t="shared" si="12"/>
        <v>475.73</v>
      </c>
      <c r="L48" s="111">
        <f t="shared" si="12"/>
        <v>532.6</v>
      </c>
      <c r="M48" s="112">
        <f t="shared" si="12"/>
        <v>22.06</v>
      </c>
      <c r="N48" s="112">
        <f t="shared" si="12"/>
        <v>0.28</v>
      </c>
      <c r="O48" s="112">
        <f t="shared" si="12"/>
        <v>0.08</v>
      </c>
      <c r="P48" s="112">
        <f t="shared" si="12"/>
        <v>0.1</v>
      </c>
      <c r="Q48" s="112">
        <f t="shared" si="12"/>
        <v>0</v>
      </c>
      <c r="R48" s="112">
        <f t="shared" si="12"/>
        <v>0</v>
      </c>
      <c r="S48" s="112">
        <f t="shared" si="12"/>
        <v>2.8</v>
      </c>
      <c r="T48" s="112">
        <f t="shared" si="12"/>
        <v>3.4</v>
      </c>
      <c r="U48" s="255">
        <f t="shared" si="12"/>
        <v>28.5</v>
      </c>
      <c r="V48" s="256"/>
      <c r="W48" s="196">
        <f aca="true" t="shared" si="13" ref="W48:AE48">SUM(W45:W47)</f>
        <v>36.3</v>
      </c>
      <c r="X48" s="196">
        <f t="shared" si="13"/>
        <v>34.1</v>
      </c>
      <c r="Y48" s="196">
        <f t="shared" si="13"/>
        <v>47.1</v>
      </c>
      <c r="Z48" s="196">
        <f t="shared" si="13"/>
        <v>11.8</v>
      </c>
      <c r="AA48" s="196">
        <f t="shared" si="13"/>
        <v>14.7</v>
      </c>
      <c r="AB48" s="196">
        <f t="shared" si="13"/>
        <v>2.0700000000000003</v>
      </c>
      <c r="AC48" s="196">
        <f t="shared" si="13"/>
        <v>2.32</v>
      </c>
      <c r="AD48" s="187">
        <f t="shared" si="13"/>
        <v>10.870000000000001</v>
      </c>
      <c r="AE48" s="242">
        <f t="shared" si="13"/>
        <v>14.7</v>
      </c>
    </row>
    <row r="49" spans="1:31" s="3" customFormat="1" ht="22.5" customHeight="1">
      <c r="A49" s="22"/>
      <c r="B49" s="185" t="s">
        <v>84</v>
      </c>
      <c r="C49" s="49"/>
      <c r="D49" s="49"/>
      <c r="E49" s="101"/>
      <c r="F49" s="101"/>
      <c r="G49" s="101"/>
      <c r="H49" s="101"/>
      <c r="I49" s="101"/>
      <c r="J49" s="101"/>
      <c r="K49" s="101"/>
      <c r="L49" s="101"/>
      <c r="M49" s="69"/>
      <c r="N49" s="69"/>
      <c r="O49" s="69"/>
      <c r="P49" s="69"/>
      <c r="Q49" s="211"/>
      <c r="R49" s="211"/>
      <c r="S49" s="211"/>
      <c r="T49" s="211"/>
      <c r="U49" s="178"/>
      <c r="V49" s="179"/>
      <c r="W49" s="179"/>
      <c r="X49" s="179"/>
      <c r="Y49" s="179"/>
      <c r="Z49" s="179"/>
      <c r="AA49" s="179"/>
      <c r="AB49" s="179"/>
      <c r="AC49" s="69"/>
      <c r="AD49" s="169"/>
      <c r="AE49" s="237"/>
    </row>
    <row r="50" spans="1:31" ht="24.75" customHeight="1">
      <c r="A50" s="48">
        <v>38</v>
      </c>
      <c r="B50" s="34" t="s">
        <v>159</v>
      </c>
      <c r="C50" s="43">
        <v>100</v>
      </c>
      <c r="D50" s="43">
        <v>100</v>
      </c>
      <c r="E50" s="68">
        <v>1.08</v>
      </c>
      <c r="F50" s="68">
        <v>0.9</v>
      </c>
      <c r="G50" s="68">
        <v>0.18</v>
      </c>
      <c r="H50" s="68">
        <v>3.7</v>
      </c>
      <c r="I50" s="68">
        <v>8.62</v>
      </c>
      <c r="J50" s="68">
        <v>5</v>
      </c>
      <c r="K50" s="68">
        <v>40.4</v>
      </c>
      <c r="L50" s="68">
        <v>56.3</v>
      </c>
      <c r="M50" s="69">
        <v>0.05</v>
      </c>
      <c r="N50" s="69">
        <v>0.01</v>
      </c>
      <c r="O50" s="68">
        <v>6.25</v>
      </c>
      <c r="P50" s="68">
        <v>5.7</v>
      </c>
      <c r="Q50" s="178">
        <v>0</v>
      </c>
      <c r="R50" s="178">
        <v>0.05</v>
      </c>
      <c r="S50" s="178">
        <v>1.8</v>
      </c>
      <c r="T50" s="178">
        <v>1.7</v>
      </c>
      <c r="U50" s="259"/>
      <c r="V50" s="260"/>
      <c r="W50" s="179">
        <v>125.2</v>
      </c>
      <c r="X50" s="179">
        <v>39.5</v>
      </c>
      <c r="Y50" s="179">
        <v>150</v>
      </c>
      <c r="Z50" s="179">
        <v>27.7</v>
      </c>
      <c r="AA50" s="179">
        <v>23.8</v>
      </c>
      <c r="AB50" s="179">
        <v>1.44</v>
      </c>
      <c r="AC50" s="69">
        <v>0.67</v>
      </c>
      <c r="AD50" s="169">
        <v>2.64</v>
      </c>
      <c r="AE50" s="237">
        <v>1.08</v>
      </c>
    </row>
    <row r="51" spans="1:31" ht="22.5" customHeight="1">
      <c r="A51" s="31">
        <v>591</v>
      </c>
      <c r="B51" s="34" t="s">
        <v>136</v>
      </c>
      <c r="C51" s="36" t="s">
        <v>137</v>
      </c>
      <c r="D51" s="36" t="s">
        <v>138</v>
      </c>
      <c r="E51" s="68">
        <v>19.72</v>
      </c>
      <c r="F51" s="68">
        <v>23.8</v>
      </c>
      <c r="G51" s="68">
        <v>17.89</v>
      </c>
      <c r="H51" s="68">
        <v>19.52</v>
      </c>
      <c r="I51" s="68">
        <v>4.76</v>
      </c>
      <c r="J51" s="68">
        <v>5.74</v>
      </c>
      <c r="K51" s="68">
        <v>168.2</v>
      </c>
      <c r="L51" s="68">
        <v>203</v>
      </c>
      <c r="M51" s="121">
        <v>0.17</v>
      </c>
      <c r="N51" s="69">
        <v>0.21</v>
      </c>
      <c r="O51" s="101">
        <v>1.28</v>
      </c>
      <c r="P51" s="68">
        <v>1.54</v>
      </c>
      <c r="Q51" s="178">
        <v>0</v>
      </c>
      <c r="R51" s="178">
        <v>0</v>
      </c>
      <c r="S51" s="178">
        <v>0</v>
      </c>
      <c r="T51" s="178">
        <v>0</v>
      </c>
      <c r="U51" s="267">
        <v>24.36</v>
      </c>
      <c r="V51" s="268"/>
      <c r="W51" s="227">
        <v>29.4</v>
      </c>
      <c r="X51" s="227">
        <v>194.69</v>
      </c>
      <c r="Y51" s="227">
        <v>24.98</v>
      </c>
      <c r="Z51" s="227">
        <v>26.01</v>
      </c>
      <c r="AA51" s="227">
        <v>31.39</v>
      </c>
      <c r="AB51" s="227">
        <v>2.32</v>
      </c>
      <c r="AC51" s="163">
        <v>2.8</v>
      </c>
      <c r="AD51" s="173">
        <v>29.47</v>
      </c>
      <c r="AE51" s="236">
        <v>35.6</v>
      </c>
    </row>
    <row r="52" spans="1:31" ht="21.75" customHeight="1">
      <c r="A52" s="154">
        <v>417</v>
      </c>
      <c r="B52" s="155" t="s">
        <v>111</v>
      </c>
      <c r="C52" s="154" t="s">
        <v>89</v>
      </c>
      <c r="D52" s="154" t="s">
        <v>90</v>
      </c>
      <c r="E52" s="156">
        <v>5.52</v>
      </c>
      <c r="F52" s="156">
        <v>7.36</v>
      </c>
      <c r="G52" s="156">
        <v>4.52</v>
      </c>
      <c r="H52" s="156">
        <v>6.02</v>
      </c>
      <c r="I52" s="156">
        <v>26.45</v>
      </c>
      <c r="J52" s="156">
        <v>35.26</v>
      </c>
      <c r="K52" s="156">
        <v>168.45</v>
      </c>
      <c r="L52" s="156">
        <v>224.6</v>
      </c>
      <c r="M52" s="157">
        <v>0.06</v>
      </c>
      <c r="N52" s="158">
        <v>0.08</v>
      </c>
      <c r="O52" s="156">
        <v>1.5</v>
      </c>
      <c r="P52" s="159">
        <v>1.8</v>
      </c>
      <c r="Q52" s="226">
        <v>0.01</v>
      </c>
      <c r="R52" s="226">
        <v>0.01</v>
      </c>
      <c r="S52" s="226">
        <v>0.1</v>
      </c>
      <c r="T52" s="226">
        <v>0.2</v>
      </c>
      <c r="U52" s="267">
        <v>142.2</v>
      </c>
      <c r="V52" s="268"/>
      <c r="W52" s="227">
        <v>177.8</v>
      </c>
      <c r="X52" s="227">
        <v>168.1</v>
      </c>
      <c r="Y52" s="227">
        <v>210.1</v>
      </c>
      <c r="Z52" s="227">
        <v>19.6</v>
      </c>
      <c r="AA52" s="227">
        <v>24.5</v>
      </c>
      <c r="AB52" s="227">
        <v>1.25</v>
      </c>
      <c r="AC52" s="158">
        <v>1.56</v>
      </c>
      <c r="AD52" s="173">
        <v>3.75</v>
      </c>
      <c r="AE52" s="236">
        <v>5</v>
      </c>
    </row>
    <row r="53" spans="1:31" ht="19.5" customHeight="1">
      <c r="A53" s="48">
        <v>943</v>
      </c>
      <c r="B53" s="34" t="s">
        <v>83</v>
      </c>
      <c r="C53" s="43" t="s">
        <v>110</v>
      </c>
      <c r="D53" s="43" t="s">
        <v>94</v>
      </c>
      <c r="E53" s="68">
        <v>0.56</v>
      </c>
      <c r="F53" s="68">
        <v>0.2</v>
      </c>
      <c r="G53" s="68">
        <v>0.03</v>
      </c>
      <c r="H53" s="68">
        <v>0</v>
      </c>
      <c r="I53" s="68">
        <v>27.89</v>
      </c>
      <c r="J53" s="68">
        <v>14</v>
      </c>
      <c r="K53" s="68">
        <v>113.76</v>
      </c>
      <c r="L53" s="68">
        <v>56</v>
      </c>
      <c r="M53" s="69">
        <v>0.1</v>
      </c>
      <c r="N53" s="69">
        <v>0</v>
      </c>
      <c r="O53" s="68">
        <v>0.2</v>
      </c>
      <c r="P53" s="68">
        <v>0</v>
      </c>
      <c r="Q53" s="178">
        <v>0</v>
      </c>
      <c r="R53" s="178">
        <v>0</v>
      </c>
      <c r="S53" s="178">
        <v>0</v>
      </c>
      <c r="T53" s="178">
        <v>0</v>
      </c>
      <c r="U53" s="259">
        <v>1</v>
      </c>
      <c r="V53" s="260"/>
      <c r="W53" s="179">
        <v>12</v>
      </c>
      <c r="X53" s="179">
        <v>0</v>
      </c>
      <c r="Y53" s="179">
        <v>8</v>
      </c>
      <c r="Z53" s="179">
        <v>0.1</v>
      </c>
      <c r="AA53" s="179">
        <v>6</v>
      </c>
      <c r="AB53" s="179">
        <v>0.14</v>
      </c>
      <c r="AC53" s="69">
        <v>0.8</v>
      </c>
      <c r="AD53" s="169">
        <v>2.72</v>
      </c>
      <c r="AE53" s="237">
        <v>2.72</v>
      </c>
    </row>
    <row r="54" spans="1:31" ht="16.5" customHeight="1">
      <c r="A54" s="22"/>
      <c r="B54" s="23" t="s">
        <v>65</v>
      </c>
      <c r="C54" s="49">
        <v>40</v>
      </c>
      <c r="D54" s="49">
        <v>60</v>
      </c>
      <c r="E54" s="101">
        <v>3.5</v>
      </c>
      <c r="F54" s="101">
        <v>5.2</v>
      </c>
      <c r="G54" s="101">
        <v>0.3</v>
      </c>
      <c r="H54" s="101">
        <v>0.4</v>
      </c>
      <c r="I54" s="101">
        <v>24.4</v>
      </c>
      <c r="J54" s="101">
        <v>36.6</v>
      </c>
      <c r="K54" s="101">
        <v>113.73</v>
      </c>
      <c r="L54" s="101">
        <v>170.6</v>
      </c>
      <c r="M54" s="69">
        <v>0.06</v>
      </c>
      <c r="N54" s="69">
        <v>0.06</v>
      </c>
      <c r="O54" s="69">
        <v>0</v>
      </c>
      <c r="P54" s="69">
        <v>0</v>
      </c>
      <c r="Q54" s="211">
        <v>0</v>
      </c>
      <c r="R54" s="211">
        <v>0</v>
      </c>
      <c r="S54" s="211">
        <v>0.5</v>
      </c>
      <c r="T54" s="211">
        <v>0.5</v>
      </c>
      <c r="U54" s="259">
        <v>14.8</v>
      </c>
      <c r="V54" s="260"/>
      <c r="W54" s="161">
        <v>22.2</v>
      </c>
      <c r="X54" s="161">
        <v>26</v>
      </c>
      <c r="Y54" s="161">
        <v>39</v>
      </c>
      <c r="Z54" s="161">
        <v>5.6</v>
      </c>
      <c r="AA54" s="161">
        <v>8.4</v>
      </c>
      <c r="AB54" s="214">
        <v>0.27</v>
      </c>
      <c r="AC54" s="69">
        <v>0.27</v>
      </c>
      <c r="AD54" s="169">
        <v>3.37</v>
      </c>
      <c r="AE54" s="237">
        <v>5.35</v>
      </c>
    </row>
    <row r="55" spans="1:31" ht="16.5" customHeight="1">
      <c r="A55" s="31"/>
      <c r="B55" s="34"/>
      <c r="C55" s="61"/>
      <c r="D55" s="61"/>
      <c r="E55" s="107">
        <f aca="true" t="shared" si="14" ref="E55:U55">SUM(E51:E54)</f>
        <v>29.299999999999997</v>
      </c>
      <c r="F55" s="107">
        <v>37.5</v>
      </c>
      <c r="G55" s="107">
        <f t="shared" si="14"/>
        <v>22.740000000000002</v>
      </c>
      <c r="H55" s="107">
        <v>29.6</v>
      </c>
      <c r="I55" s="107">
        <f t="shared" si="14"/>
        <v>83.5</v>
      </c>
      <c r="J55" s="107">
        <v>96.6</v>
      </c>
      <c r="K55" s="107">
        <f t="shared" si="14"/>
        <v>564.14</v>
      </c>
      <c r="L55" s="107">
        <v>710.5</v>
      </c>
      <c r="M55" s="122">
        <f t="shared" si="14"/>
        <v>0.39</v>
      </c>
      <c r="N55" s="122">
        <v>0.36</v>
      </c>
      <c r="O55" s="111">
        <f t="shared" si="14"/>
        <v>2.9800000000000004</v>
      </c>
      <c r="P55" s="111">
        <v>9</v>
      </c>
      <c r="Q55" s="111">
        <f t="shared" si="14"/>
        <v>0.01</v>
      </c>
      <c r="R55" s="111">
        <v>0.1</v>
      </c>
      <c r="S55" s="111">
        <f t="shared" si="14"/>
        <v>0.6</v>
      </c>
      <c r="T55" s="111">
        <v>2.4</v>
      </c>
      <c r="U55" s="263">
        <f t="shared" si="14"/>
        <v>182.36</v>
      </c>
      <c r="V55" s="264"/>
      <c r="W55" s="201">
        <v>366.6</v>
      </c>
      <c r="X55" s="201">
        <f aca="true" t="shared" si="15" ref="X55:AD55">SUM(X51:X54)</f>
        <v>388.78999999999996</v>
      </c>
      <c r="Y55" s="201">
        <v>432.1</v>
      </c>
      <c r="Z55" s="201">
        <f t="shared" si="15"/>
        <v>51.31</v>
      </c>
      <c r="AA55" s="201">
        <v>94.1</v>
      </c>
      <c r="AB55" s="201">
        <f t="shared" si="15"/>
        <v>3.98</v>
      </c>
      <c r="AC55" s="201">
        <v>6.1</v>
      </c>
      <c r="AD55" s="201">
        <f t="shared" si="15"/>
        <v>39.309999999999995</v>
      </c>
      <c r="AE55" s="201">
        <v>49.75</v>
      </c>
    </row>
    <row r="56" spans="1:31" ht="38.25" customHeight="1">
      <c r="A56" s="31"/>
      <c r="B56" s="32" t="s">
        <v>5</v>
      </c>
      <c r="C56" s="58"/>
      <c r="D56" s="58"/>
      <c r="E56" s="107">
        <f aca="true" t="shared" si="16" ref="E56:J56">SUM(E48,E55)</f>
        <v>41.8</v>
      </c>
      <c r="F56" s="107">
        <f t="shared" si="16"/>
        <v>51.7</v>
      </c>
      <c r="G56" s="107">
        <f t="shared" si="16"/>
        <v>30.660000000000004</v>
      </c>
      <c r="H56" s="107">
        <f t="shared" si="16"/>
        <v>37.620000000000005</v>
      </c>
      <c r="I56" s="107">
        <f t="shared" si="16"/>
        <v>172.4</v>
      </c>
      <c r="J56" s="107">
        <f t="shared" si="16"/>
        <v>197.7</v>
      </c>
      <c r="K56" s="107">
        <f>SUM(J48,J55)</f>
        <v>197.7</v>
      </c>
      <c r="L56" s="107">
        <f aca="true" t="shared" si="17" ref="L56:U56">SUM(L48,L55)</f>
        <v>1243.1</v>
      </c>
      <c r="M56" s="112">
        <f t="shared" si="17"/>
        <v>22.45</v>
      </c>
      <c r="N56" s="112">
        <f t="shared" si="17"/>
        <v>0.64</v>
      </c>
      <c r="O56" s="107">
        <f t="shared" si="17"/>
        <v>3.0600000000000005</v>
      </c>
      <c r="P56" s="107">
        <f t="shared" si="17"/>
        <v>9.1</v>
      </c>
      <c r="Q56" s="107">
        <f t="shared" si="17"/>
        <v>0.01</v>
      </c>
      <c r="R56" s="107">
        <f t="shared" si="17"/>
        <v>0.1</v>
      </c>
      <c r="S56" s="107">
        <f t="shared" si="17"/>
        <v>3.4</v>
      </c>
      <c r="T56" s="107">
        <f t="shared" si="17"/>
        <v>5.8</v>
      </c>
      <c r="U56" s="255">
        <f t="shared" si="17"/>
        <v>210.86</v>
      </c>
      <c r="V56" s="256"/>
      <c r="W56" s="196">
        <f aca="true" t="shared" si="18" ref="W56:AE56">SUM(W48,W55)</f>
        <v>402.90000000000003</v>
      </c>
      <c r="X56" s="196">
        <f t="shared" si="18"/>
        <v>422.89</v>
      </c>
      <c r="Y56" s="196">
        <f t="shared" si="18"/>
        <v>479.20000000000005</v>
      </c>
      <c r="Z56" s="196">
        <f t="shared" si="18"/>
        <v>63.11</v>
      </c>
      <c r="AA56" s="196">
        <f t="shared" si="18"/>
        <v>108.8</v>
      </c>
      <c r="AB56" s="196">
        <f t="shared" si="18"/>
        <v>6.050000000000001</v>
      </c>
      <c r="AC56" s="196">
        <f t="shared" si="18"/>
        <v>8.42</v>
      </c>
      <c r="AD56" s="196">
        <f t="shared" si="18"/>
        <v>50.17999999999999</v>
      </c>
      <c r="AE56" s="196">
        <f t="shared" si="18"/>
        <v>64.45</v>
      </c>
    </row>
    <row r="57" spans="1:31" ht="16.5" customHeight="1">
      <c r="A57" s="31"/>
      <c r="B57" s="37" t="s">
        <v>8</v>
      </c>
      <c r="C57" s="59"/>
      <c r="D57" s="59"/>
      <c r="E57" s="108"/>
      <c r="F57" s="108"/>
      <c r="G57" s="108"/>
      <c r="H57" s="108"/>
      <c r="I57" s="108"/>
      <c r="J57" s="108"/>
      <c r="K57" s="108"/>
      <c r="L57" s="108"/>
      <c r="M57" s="123"/>
      <c r="N57" s="123"/>
      <c r="O57" s="108"/>
      <c r="P57" s="108"/>
      <c r="Q57" s="202"/>
      <c r="R57" s="202"/>
      <c r="S57" s="202"/>
      <c r="T57" s="202"/>
      <c r="U57" s="281"/>
      <c r="V57" s="282"/>
      <c r="W57" s="203"/>
      <c r="X57" s="203"/>
      <c r="Y57" s="203"/>
      <c r="Z57" s="203"/>
      <c r="AA57" s="203"/>
      <c r="AB57" s="203"/>
      <c r="AC57" s="121"/>
      <c r="AD57" s="169"/>
      <c r="AE57" s="237"/>
    </row>
    <row r="58" spans="1:31" ht="22.5" customHeight="1">
      <c r="A58" s="40"/>
      <c r="B58" s="42" t="s">
        <v>87</v>
      </c>
      <c r="C58" s="62"/>
      <c r="D58" s="62"/>
      <c r="E58" s="110"/>
      <c r="F58" s="110"/>
      <c r="G58" s="110"/>
      <c r="H58" s="110"/>
      <c r="I58" s="110"/>
      <c r="J58" s="110"/>
      <c r="K58" s="116"/>
      <c r="L58" s="116"/>
      <c r="M58" s="125"/>
      <c r="N58" s="125"/>
      <c r="O58" s="130"/>
      <c r="P58" s="130"/>
      <c r="Q58" s="182"/>
      <c r="R58" s="182"/>
      <c r="S58" s="182"/>
      <c r="T58" s="182"/>
      <c r="U58" s="273"/>
      <c r="V58" s="274"/>
      <c r="W58" s="183"/>
      <c r="X58" s="183"/>
      <c r="Y58" s="183"/>
      <c r="Z58" s="183"/>
      <c r="AA58" s="183"/>
      <c r="AB58" s="183"/>
      <c r="AC58" s="133"/>
      <c r="AD58" s="169"/>
      <c r="AE58" s="237"/>
    </row>
    <row r="59" spans="1:31" ht="26.25" customHeight="1">
      <c r="A59" s="31">
        <v>257</v>
      </c>
      <c r="B59" s="189" t="s">
        <v>130</v>
      </c>
      <c r="C59" s="191" t="s">
        <v>122</v>
      </c>
      <c r="D59" s="191" t="s">
        <v>93</v>
      </c>
      <c r="E59" s="192">
        <v>7.4</v>
      </c>
      <c r="F59" s="192">
        <v>7.4</v>
      </c>
      <c r="G59" s="192">
        <v>11.86</v>
      </c>
      <c r="H59" s="192">
        <v>11.9</v>
      </c>
      <c r="I59" s="192">
        <v>10.04</v>
      </c>
      <c r="J59" s="192">
        <v>10.04</v>
      </c>
      <c r="K59" s="192">
        <v>303</v>
      </c>
      <c r="L59" s="192">
        <v>303</v>
      </c>
      <c r="M59" s="193">
        <v>0.12</v>
      </c>
      <c r="N59" s="193">
        <v>0.12</v>
      </c>
      <c r="O59" s="192">
        <v>6.62</v>
      </c>
      <c r="P59" s="192">
        <v>6.62</v>
      </c>
      <c r="Q59" s="199">
        <v>0.1</v>
      </c>
      <c r="R59" s="199">
        <v>0.1</v>
      </c>
      <c r="S59" s="199">
        <v>0</v>
      </c>
      <c r="T59" s="199">
        <v>0</v>
      </c>
      <c r="U59" s="279">
        <v>23.8</v>
      </c>
      <c r="V59" s="280"/>
      <c r="W59" s="200">
        <v>23.8</v>
      </c>
      <c r="X59" s="200">
        <v>54.4</v>
      </c>
      <c r="Y59" s="200">
        <v>54.4</v>
      </c>
      <c r="Z59" s="200">
        <v>7</v>
      </c>
      <c r="AA59" s="200">
        <v>7</v>
      </c>
      <c r="AB59" s="200">
        <v>0.8</v>
      </c>
      <c r="AC59" s="121">
        <v>0.8</v>
      </c>
      <c r="AD59" s="173">
        <v>7.41</v>
      </c>
      <c r="AE59" s="236">
        <v>9.26</v>
      </c>
    </row>
    <row r="60" spans="1:31" ht="16.5" customHeight="1">
      <c r="A60" s="25">
        <v>943</v>
      </c>
      <c r="B60" s="23" t="s">
        <v>83</v>
      </c>
      <c r="C60" s="134" t="s">
        <v>94</v>
      </c>
      <c r="D60" s="134" t="s">
        <v>94</v>
      </c>
      <c r="E60" s="44">
        <v>0.2</v>
      </c>
      <c r="F60" s="44">
        <v>0.2</v>
      </c>
      <c r="G60" s="44">
        <v>0</v>
      </c>
      <c r="H60" s="44">
        <v>0</v>
      </c>
      <c r="I60" s="44">
        <v>14</v>
      </c>
      <c r="J60" s="44">
        <v>14</v>
      </c>
      <c r="K60" s="44">
        <v>56</v>
      </c>
      <c r="L60" s="44">
        <v>56</v>
      </c>
      <c r="M60" s="55">
        <v>0</v>
      </c>
      <c r="N60" s="55">
        <v>0</v>
      </c>
      <c r="O60" s="55">
        <v>0</v>
      </c>
      <c r="P60" s="55">
        <v>0</v>
      </c>
      <c r="Q60" s="210">
        <v>0</v>
      </c>
      <c r="R60" s="210">
        <v>0</v>
      </c>
      <c r="S60" s="210">
        <v>0</v>
      </c>
      <c r="T60" s="210">
        <v>0</v>
      </c>
      <c r="U60" s="265">
        <v>12</v>
      </c>
      <c r="V60" s="266"/>
      <c r="W60" s="195">
        <v>12</v>
      </c>
      <c r="X60" s="195">
        <v>8</v>
      </c>
      <c r="Y60" s="195">
        <v>8</v>
      </c>
      <c r="Z60" s="195">
        <v>6</v>
      </c>
      <c r="AA60" s="195">
        <v>6</v>
      </c>
      <c r="AB60" s="195">
        <v>0.8</v>
      </c>
      <c r="AC60" s="55">
        <v>0.8</v>
      </c>
      <c r="AD60" s="169">
        <v>0.84</v>
      </c>
      <c r="AE60" s="237">
        <v>0.84</v>
      </c>
    </row>
    <row r="61" spans="1:31" ht="24" customHeight="1">
      <c r="A61" s="22"/>
      <c r="B61" s="23" t="s">
        <v>65</v>
      </c>
      <c r="C61" s="49">
        <v>40</v>
      </c>
      <c r="D61" s="49">
        <v>60</v>
      </c>
      <c r="E61" s="101">
        <v>3.5</v>
      </c>
      <c r="F61" s="101">
        <v>5.2</v>
      </c>
      <c r="G61" s="101">
        <v>0.3</v>
      </c>
      <c r="H61" s="101">
        <v>0.4</v>
      </c>
      <c r="I61" s="101">
        <v>24.4</v>
      </c>
      <c r="J61" s="101">
        <v>36.6</v>
      </c>
      <c r="K61" s="101">
        <v>113.73</v>
      </c>
      <c r="L61" s="101">
        <v>170.6</v>
      </c>
      <c r="M61" s="69">
        <v>0.06</v>
      </c>
      <c r="N61" s="69">
        <v>0.06</v>
      </c>
      <c r="O61" s="69">
        <v>0</v>
      </c>
      <c r="P61" s="69">
        <v>0</v>
      </c>
      <c r="Q61" s="211">
        <v>0</v>
      </c>
      <c r="R61" s="211">
        <v>0</v>
      </c>
      <c r="S61" s="211">
        <v>0.5</v>
      </c>
      <c r="T61" s="211">
        <v>0.5</v>
      </c>
      <c r="U61" s="259">
        <v>14.8</v>
      </c>
      <c r="V61" s="260"/>
      <c r="W61" s="161">
        <v>22.2</v>
      </c>
      <c r="X61" s="161">
        <v>26</v>
      </c>
      <c r="Y61" s="161">
        <v>39</v>
      </c>
      <c r="Z61" s="161">
        <v>5.6</v>
      </c>
      <c r="AA61" s="161">
        <v>8.4</v>
      </c>
      <c r="AB61" s="214">
        <v>0.27</v>
      </c>
      <c r="AC61" s="69">
        <v>0.27</v>
      </c>
      <c r="AD61" s="169">
        <v>3.37</v>
      </c>
      <c r="AE61" s="237">
        <v>5.35</v>
      </c>
    </row>
    <row r="62" spans="1:31" s="3" customFormat="1" ht="24" customHeight="1">
      <c r="A62" s="22"/>
      <c r="B62" s="185"/>
      <c r="C62" s="186"/>
      <c r="D62" s="186"/>
      <c r="E62" s="111">
        <f aca="true" t="shared" si="19" ref="E62:U62">SUM(E59:E61)</f>
        <v>11.100000000000001</v>
      </c>
      <c r="F62" s="111">
        <f t="shared" si="19"/>
        <v>12.8</v>
      </c>
      <c r="G62" s="111">
        <f t="shared" si="19"/>
        <v>12.16</v>
      </c>
      <c r="H62" s="111">
        <f t="shared" si="19"/>
        <v>12.3</v>
      </c>
      <c r="I62" s="111">
        <f t="shared" si="19"/>
        <v>48.44</v>
      </c>
      <c r="J62" s="111">
        <f t="shared" si="19"/>
        <v>60.64</v>
      </c>
      <c r="K62" s="111">
        <f t="shared" si="19"/>
        <v>472.73</v>
      </c>
      <c r="L62" s="111">
        <f t="shared" si="19"/>
        <v>529.6</v>
      </c>
      <c r="M62" s="112">
        <f t="shared" si="19"/>
        <v>0.18</v>
      </c>
      <c r="N62" s="112">
        <f t="shared" si="19"/>
        <v>0.18</v>
      </c>
      <c r="O62" s="112">
        <f t="shared" si="19"/>
        <v>6.62</v>
      </c>
      <c r="P62" s="112">
        <f t="shared" si="19"/>
        <v>6.62</v>
      </c>
      <c r="Q62" s="112">
        <f t="shared" si="19"/>
        <v>0.1</v>
      </c>
      <c r="R62" s="112">
        <f t="shared" si="19"/>
        <v>0.1</v>
      </c>
      <c r="S62" s="112">
        <f t="shared" si="19"/>
        <v>0.5</v>
      </c>
      <c r="T62" s="112">
        <f t="shared" si="19"/>
        <v>0.5</v>
      </c>
      <c r="U62" s="255">
        <f t="shared" si="19"/>
        <v>50.599999999999994</v>
      </c>
      <c r="V62" s="256"/>
      <c r="W62" s="196">
        <f>SUM(W59:W61)</f>
        <v>58</v>
      </c>
      <c r="X62" s="196">
        <f aca="true" t="shared" si="20" ref="X62:AE62">SUM(X59:X61)</f>
        <v>88.4</v>
      </c>
      <c r="Y62" s="196">
        <f t="shared" si="20"/>
        <v>101.4</v>
      </c>
      <c r="Z62" s="196">
        <f t="shared" si="20"/>
        <v>18.6</v>
      </c>
      <c r="AA62" s="196">
        <f t="shared" si="20"/>
        <v>21.4</v>
      </c>
      <c r="AB62" s="196">
        <f t="shared" si="20"/>
        <v>1.87</v>
      </c>
      <c r="AC62" s="196">
        <f t="shared" si="20"/>
        <v>1.87</v>
      </c>
      <c r="AD62" s="196">
        <f t="shared" si="20"/>
        <v>11.620000000000001</v>
      </c>
      <c r="AE62" s="196">
        <f t="shared" si="20"/>
        <v>15.45</v>
      </c>
    </row>
    <row r="63" spans="1:31" s="3" customFormat="1" ht="24" customHeight="1">
      <c r="A63" s="40"/>
      <c r="B63" s="42" t="s">
        <v>84</v>
      </c>
      <c r="C63" s="62"/>
      <c r="D63" s="62"/>
      <c r="E63" s="110"/>
      <c r="F63" s="110"/>
      <c r="G63" s="110"/>
      <c r="H63" s="110"/>
      <c r="I63" s="110"/>
      <c r="J63" s="110"/>
      <c r="K63" s="116"/>
      <c r="L63" s="116"/>
      <c r="M63" s="125"/>
      <c r="N63" s="125"/>
      <c r="O63" s="130"/>
      <c r="P63" s="130"/>
      <c r="Q63" s="182"/>
      <c r="R63" s="182"/>
      <c r="S63" s="182"/>
      <c r="T63" s="182"/>
      <c r="U63" s="182"/>
      <c r="V63" s="183"/>
      <c r="W63" s="183"/>
      <c r="X63" s="183"/>
      <c r="Y63" s="183"/>
      <c r="Z63" s="183"/>
      <c r="AA63" s="183"/>
      <c r="AB63" s="183"/>
      <c r="AC63" s="133"/>
      <c r="AD63" s="169"/>
      <c r="AE63" s="237"/>
    </row>
    <row r="64" spans="1:31" ht="22.5" customHeight="1">
      <c r="A64" s="74">
        <v>694</v>
      </c>
      <c r="B64" s="45" t="s">
        <v>126</v>
      </c>
      <c r="C64" s="49" t="s">
        <v>89</v>
      </c>
      <c r="D64" s="49" t="s">
        <v>90</v>
      </c>
      <c r="E64" s="101">
        <v>3.06</v>
      </c>
      <c r="F64" s="101">
        <v>4.08</v>
      </c>
      <c r="G64" s="101">
        <v>4.8</v>
      </c>
      <c r="H64" s="101">
        <v>6.4</v>
      </c>
      <c r="I64" s="101">
        <v>20.45</v>
      </c>
      <c r="J64" s="101">
        <v>27.26</v>
      </c>
      <c r="K64" s="101">
        <v>137.25</v>
      </c>
      <c r="L64" s="101">
        <v>183</v>
      </c>
      <c r="M64" s="121">
        <v>0.14</v>
      </c>
      <c r="N64" s="121">
        <v>0.18</v>
      </c>
      <c r="O64" s="121">
        <v>18.17</v>
      </c>
      <c r="P64" s="121">
        <v>24.22</v>
      </c>
      <c r="Q64" s="212">
        <v>0.03</v>
      </c>
      <c r="R64" s="212">
        <v>0.04</v>
      </c>
      <c r="S64" s="212">
        <v>0.5</v>
      </c>
      <c r="T64" s="212">
        <v>0.6</v>
      </c>
      <c r="U64" s="267">
        <v>22.6</v>
      </c>
      <c r="V64" s="268"/>
      <c r="W64" s="188">
        <v>27.1</v>
      </c>
      <c r="X64" s="188">
        <v>43.5</v>
      </c>
      <c r="Y64" s="188">
        <v>52.2</v>
      </c>
      <c r="Z64" s="188">
        <v>20.6</v>
      </c>
      <c r="AA64" s="188">
        <v>24.7</v>
      </c>
      <c r="AB64" s="188">
        <v>1</v>
      </c>
      <c r="AC64" s="121">
        <v>1.2</v>
      </c>
      <c r="AD64" s="171">
        <v>4.7</v>
      </c>
      <c r="AE64" s="241">
        <v>6.26</v>
      </c>
    </row>
    <row r="65" spans="1:31" ht="22.5" customHeight="1">
      <c r="A65" s="74">
        <v>245</v>
      </c>
      <c r="B65" s="23" t="s">
        <v>148</v>
      </c>
      <c r="C65" s="21" t="s">
        <v>104</v>
      </c>
      <c r="D65" s="21" t="s">
        <v>105</v>
      </c>
      <c r="E65" s="101">
        <v>10.7</v>
      </c>
      <c r="F65" s="101">
        <v>14.3</v>
      </c>
      <c r="G65" s="101">
        <v>7.9</v>
      </c>
      <c r="H65" s="101">
        <v>10.64</v>
      </c>
      <c r="I65" s="101">
        <v>6</v>
      </c>
      <c r="J65" s="101">
        <v>8</v>
      </c>
      <c r="K65" s="101">
        <v>105</v>
      </c>
      <c r="L65" s="101">
        <v>140</v>
      </c>
      <c r="M65" s="55">
        <v>0.05</v>
      </c>
      <c r="N65" s="55">
        <v>0.05</v>
      </c>
      <c r="O65" s="55">
        <v>0.001</v>
      </c>
      <c r="P65" s="55">
        <v>0</v>
      </c>
      <c r="Q65" s="210">
        <v>5.78</v>
      </c>
      <c r="R65" s="210">
        <v>7.7</v>
      </c>
      <c r="S65" s="210">
        <v>1.9</v>
      </c>
      <c r="T65" s="210">
        <v>2.52</v>
      </c>
      <c r="U65" s="265">
        <v>91.6</v>
      </c>
      <c r="V65" s="266"/>
      <c r="W65" s="195">
        <v>122.2</v>
      </c>
      <c r="X65" s="195">
        <v>88.7</v>
      </c>
      <c r="Y65" s="195">
        <v>118.3</v>
      </c>
      <c r="Z65" s="195">
        <v>20.55</v>
      </c>
      <c r="AA65" s="195">
        <v>27.4</v>
      </c>
      <c r="AB65" s="195">
        <v>0.68</v>
      </c>
      <c r="AC65" s="55">
        <v>0.9</v>
      </c>
      <c r="AD65" s="229">
        <v>9.43</v>
      </c>
      <c r="AE65" s="243">
        <v>11.33</v>
      </c>
    </row>
    <row r="66" spans="1:31" ht="24" customHeight="1">
      <c r="A66" s="48">
        <v>868</v>
      </c>
      <c r="B66" s="34" t="s">
        <v>109</v>
      </c>
      <c r="C66" s="43" t="s">
        <v>110</v>
      </c>
      <c r="D66" s="43" t="s">
        <v>110</v>
      </c>
      <c r="E66" s="68">
        <v>0.56</v>
      </c>
      <c r="F66" s="68">
        <v>0.56</v>
      </c>
      <c r="G66" s="68">
        <v>0.03</v>
      </c>
      <c r="H66" s="68">
        <v>0.03</v>
      </c>
      <c r="I66" s="68">
        <v>27.89</v>
      </c>
      <c r="J66" s="68">
        <v>27.89</v>
      </c>
      <c r="K66" s="68">
        <v>113.76</v>
      </c>
      <c r="L66" s="68">
        <v>113.76</v>
      </c>
      <c r="M66" s="69">
        <v>0.1</v>
      </c>
      <c r="N66" s="69">
        <v>0.1</v>
      </c>
      <c r="O66" s="68">
        <v>0.2</v>
      </c>
      <c r="P66" s="68">
        <v>0.2</v>
      </c>
      <c r="Q66" s="178">
        <v>0</v>
      </c>
      <c r="R66" s="178">
        <v>0</v>
      </c>
      <c r="S66" s="178">
        <v>0</v>
      </c>
      <c r="T66" s="178">
        <v>0</v>
      </c>
      <c r="U66" s="259">
        <v>79</v>
      </c>
      <c r="V66" s="260"/>
      <c r="W66" s="179">
        <v>79</v>
      </c>
      <c r="X66" s="179">
        <v>0</v>
      </c>
      <c r="Y66" s="179">
        <v>0</v>
      </c>
      <c r="Z66" s="179">
        <v>0.1</v>
      </c>
      <c r="AA66" s="179">
        <v>0.1</v>
      </c>
      <c r="AB66" s="179">
        <v>0.14</v>
      </c>
      <c r="AC66" s="69">
        <v>0.14</v>
      </c>
      <c r="AD66" s="169">
        <v>2.72</v>
      </c>
      <c r="AE66" s="237">
        <v>2.72</v>
      </c>
    </row>
    <row r="67" spans="1:31" ht="16.5" customHeight="1">
      <c r="A67" s="25">
        <v>336</v>
      </c>
      <c r="B67" s="23" t="s">
        <v>141</v>
      </c>
      <c r="C67" s="134">
        <v>75</v>
      </c>
      <c r="D67" s="134">
        <v>100</v>
      </c>
      <c r="E67" s="101">
        <v>1.1</v>
      </c>
      <c r="F67" s="101">
        <v>1.4</v>
      </c>
      <c r="G67" s="101">
        <v>3.9</v>
      </c>
      <c r="H67" s="101">
        <v>5.2</v>
      </c>
      <c r="I67" s="101">
        <v>6.8</v>
      </c>
      <c r="J67" s="101">
        <v>6.8</v>
      </c>
      <c r="K67" s="101">
        <v>66</v>
      </c>
      <c r="L67" s="101">
        <v>66</v>
      </c>
      <c r="M67" s="121">
        <v>0.1</v>
      </c>
      <c r="N67" s="121">
        <v>0</v>
      </c>
      <c r="O67" s="121">
        <v>0.01</v>
      </c>
      <c r="P67" s="121">
        <v>0.03</v>
      </c>
      <c r="Q67" s="121">
        <v>3.1</v>
      </c>
      <c r="R67" s="121">
        <v>4.2</v>
      </c>
      <c r="S67" s="121">
        <v>0.59</v>
      </c>
      <c r="T67" s="121">
        <v>0.69</v>
      </c>
      <c r="U67" s="267">
        <v>86.9</v>
      </c>
      <c r="V67" s="268"/>
      <c r="W67" s="101">
        <v>96.6</v>
      </c>
      <c r="X67" s="101">
        <v>33.9</v>
      </c>
      <c r="Y67" s="101">
        <v>43.9</v>
      </c>
      <c r="Z67" s="101">
        <v>5.8</v>
      </c>
      <c r="AA67" s="121">
        <v>6.2</v>
      </c>
      <c r="AB67" s="121">
        <v>0.2</v>
      </c>
      <c r="AC67" s="55">
        <v>0.35</v>
      </c>
      <c r="AD67" s="169">
        <v>3.01</v>
      </c>
      <c r="AE67" s="237">
        <v>3.01</v>
      </c>
    </row>
    <row r="68" spans="1:31" ht="23.25" customHeight="1">
      <c r="A68" s="22"/>
      <c r="B68" s="23" t="s">
        <v>65</v>
      </c>
      <c r="C68" s="49">
        <v>40</v>
      </c>
      <c r="D68" s="49">
        <v>60</v>
      </c>
      <c r="E68" s="101">
        <v>3.5</v>
      </c>
      <c r="F68" s="101">
        <v>5.2</v>
      </c>
      <c r="G68" s="101">
        <v>0.3</v>
      </c>
      <c r="H68" s="101">
        <v>0.4</v>
      </c>
      <c r="I68" s="101">
        <v>24.4</v>
      </c>
      <c r="J68" s="101">
        <v>36.6</v>
      </c>
      <c r="K68" s="101">
        <v>113.73</v>
      </c>
      <c r="L68" s="101">
        <v>170.6</v>
      </c>
      <c r="M68" s="69">
        <v>0.06</v>
      </c>
      <c r="N68" s="69">
        <v>0.06</v>
      </c>
      <c r="O68" s="69">
        <v>0</v>
      </c>
      <c r="P68" s="69">
        <v>0</v>
      </c>
      <c r="Q68" s="211">
        <v>0</v>
      </c>
      <c r="R68" s="211">
        <v>0</v>
      </c>
      <c r="S68" s="211">
        <v>0.5</v>
      </c>
      <c r="T68" s="211">
        <v>0.5</v>
      </c>
      <c r="U68" s="259">
        <v>14.8</v>
      </c>
      <c r="V68" s="260"/>
      <c r="W68" s="161">
        <v>22.2</v>
      </c>
      <c r="X68" s="161">
        <v>26</v>
      </c>
      <c r="Y68" s="161">
        <v>39</v>
      </c>
      <c r="Z68" s="161">
        <v>5.6</v>
      </c>
      <c r="AA68" s="161">
        <v>8.4</v>
      </c>
      <c r="AB68" s="214">
        <v>0.27</v>
      </c>
      <c r="AC68" s="69">
        <v>0.27</v>
      </c>
      <c r="AD68" s="169">
        <v>3.37</v>
      </c>
      <c r="AE68" s="237">
        <v>5.35</v>
      </c>
    </row>
    <row r="69" spans="1:31" ht="16.5" customHeight="1">
      <c r="A69" s="36"/>
      <c r="B69" s="34"/>
      <c r="C69" s="36"/>
      <c r="D69" s="36"/>
      <c r="E69" s="107">
        <f aca="true" t="shared" si="21" ref="E69:U69">SUM(E66:E68)</f>
        <v>5.16</v>
      </c>
      <c r="F69" s="107">
        <f t="shared" si="21"/>
        <v>7.16</v>
      </c>
      <c r="G69" s="107">
        <f t="shared" si="21"/>
        <v>4.2299999999999995</v>
      </c>
      <c r="H69" s="107">
        <f t="shared" si="21"/>
        <v>5.630000000000001</v>
      </c>
      <c r="I69" s="107">
        <f t="shared" si="21"/>
        <v>59.089999999999996</v>
      </c>
      <c r="J69" s="107">
        <f t="shared" si="21"/>
        <v>71.28999999999999</v>
      </c>
      <c r="K69" s="107">
        <f t="shared" si="21"/>
        <v>293.49</v>
      </c>
      <c r="L69" s="107">
        <f t="shared" si="21"/>
        <v>350.36</v>
      </c>
      <c r="M69" s="112">
        <f t="shared" si="21"/>
        <v>0.26</v>
      </c>
      <c r="N69" s="112">
        <f t="shared" si="21"/>
        <v>0.16</v>
      </c>
      <c r="O69" s="107">
        <f t="shared" si="21"/>
        <v>0.21000000000000002</v>
      </c>
      <c r="P69" s="107">
        <f t="shared" si="21"/>
        <v>0.23</v>
      </c>
      <c r="Q69" s="107">
        <f t="shared" si="21"/>
        <v>3.1</v>
      </c>
      <c r="R69" s="107">
        <f t="shared" si="21"/>
        <v>4.2</v>
      </c>
      <c r="S69" s="107">
        <f t="shared" si="21"/>
        <v>1.0899999999999999</v>
      </c>
      <c r="T69" s="107">
        <f t="shared" si="21"/>
        <v>1.19</v>
      </c>
      <c r="U69" s="255">
        <f t="shared" si="21"/>
        <v>180.70000000000002</v>
      </c>
      <c r="V69" s="256"/>
      <c r="W69" s="196">
        <f aca="true" t="shared" si="22" ref="W69:AD69">SUM(W66:W68)</f>
        <v>197.79999999999998</v>
      </c>
      <c r="X69" s="196">
        <f t="shared" si="22"/>
        <v>59.9</v>
      </c>
      <c r="Y69" s="196">
        <f t="shared" si="22"/>
        <v>82.9</v>
      </c>
      <c r="Z69" s="196">
        <f t="shared" si="22"/>
        <v>11.5</v>
      </c>
      <c r="AA69" s="196">
        <f t="shared" si="22"/>
        <v>14.7</v>
      </c>
      <c r="AB69" s="196">
        <f t="shared" si="22"/>
        <v>0.6100000000000001</v>
      </c>
      <c r="AC69" s="196">
        <f t="shared" si="22"/>
        <v>0.76</v>
      </c>
      <c r="AD69" s="196">
        <f t="shared" si="22"/>
        <v>9.100000000000001</v>
      </c>
      <c r="AE69" s="196">
        <v>28.67</v>
      </c>
    </row>
    <row r="70" spans="1:31" ht="16.5" customHeight="1">
      <c r="A70" s="36"/>
      <c r="B70" s="32" t="s">
        <v>5</v>
      </c>
      <c r="C70" s="58"/>
      <c r="D70" s="58"/>
      <c r="E70" s="107">
        <f aca="true" t="shared" si="23" ref="E70:U70">SUM(E62,E69)</f>
        <v>16.26</v>
      </c>
      <c r="F70" s="107">
        <f t="shared" si="23"/>
        <v>19.96</v>
      </c>
      <c r="G70" s="107">
        <f t="shared" si="23"/>
        <v>16.39</v>
      </c>
      <c r="H70" s="107">
        <f t="shared" si="23"/>
        <v>17.93</v>
      </c>
      <c r="I70" s="107">
        <f t="shared" si="23"/>
        <v>107.53</v>
      </c>
      <c r="J70" s="107">
        <f t="shared" si="23"/>
        <v>131.93</v>
      </c>
      <c r="K70" s="107">
        <f t="shared" si="23"/>
        <v>766.22</v>
      </c>
      <c r="L70" s="107">
        <f t="shared" si="23"/>
        <v>879.96</v>
      </c>
      <c r="M70" s="112">
        <f t="shared" si="23"/>
        <v>0.44</v>
      </c>
      <c r="N70" s="112">
        <f t="shared" si="23"/>
        <v>0.33999999999999997</v>
      </c>
      <c r="O70" s="107">
        <f t="shared" si="23"/>
        <v>6.83</v>
      </c>
      <c r="P70" s="107">
        <f t="shared" si="23"/>
        <v>6.8500000000000005</v>
      </c>
      <c r="Q70" s="107">
        <f t="shared" si="23"/>
        <v>3.2</v>
      </c>
      <c r="R70" s="107">
        <f t="shared" si="23"/>
        <v>4.3</v>
      </c>
      <c r="S70" s="107">
        <f t="shared" si="23"/>
        <v>1.5899999999999999</v>
      </c>
      <c r="T70" s="107">
        <f t="shared" si="23"/>
        <v>1.69</v>
      </c>
      <c r="U70" s="255">
        <f t="shared" si="23"/>
        <v>231.3</v>
      </c>
      <c r="V70" s="256"/>
      <c r="W70" s="196">
        <f aca="true" t="shared" si="24" ref="W70:AE70">SUM(W62,W69)</f>
        <v>255.79999999999998</v>
      </c>
      <c r="X70" s="196">
        <f t="shared" si="24"/>
        <v>148.3</v>
      </c>
      <c r="Y70" s="196">
        <f t="shared" si="24"/>
        <v>184.3</v>
      </c>
      <c r="Z70" s="196">
        <f t="shared" si="24"/>
        <v>30.1</v>
      </c>
      <c r="AA70" s="196">
        <f t="shared" si="24"/>
        <v>36.099999999999994</v>
      </c>
      <c r="AB70" s="196">
        <f t="shared" si="24"/>
        <v>2.4800000000000004</v>
      </c>
      <c r="AC70" s="196">
        <f t="shared" si="24"/>
        <v>2.63</v>
      </c>
      <c r="AD70" s="196">
        <f t="shared" si="24"/>
        <v>20.720000000000002</v>
      </c>
      <c r="AE70" s="196">
        <f t="shared" si="24"/>
        <v>44.120000000000005</v>
      </c>
    </row>
    <row r="71" spans="1:31" ht="16.5" customHeight="1">
      <c r="A71" s="31"/>
      <c r="B71" s="38" t="s">
        <v>9</v>
      </c>
      <c r="C71" s="60"/>
      <c r="D71" s="60"/>
      <c r="E71" s="109"/>
      <c r="F71" s="109"/>
      <c r="G71" s="109"/>
      <c r="H71" s="109"/>
      <c r="I71" s="109"/>
      <c r="J71" s="109"/>
      <c r="K71" s="109"/>
      <c r="L71" s="109"/>
      <c r="M71" s="124"/>
      <c r="N71" s="124"/>
      <c r="O71" s="109"/>
      <c r="P71" s="109"/>
      <c r="Q71" s="180"/>
      <c r="R71" s="180"/>
      <c r="S71" s="180"/>
      <c r="T71" s="180"/>
      <c r="U71" s="257"/>
      <c r="V71" s="258"/>
      <c r="W71" s="181"/>
      <c r="X71" s="181"/>
      <c r="Y71" s="181"/>
      <c r="Z71" s="181"/>
      <c r="AA71" s="181"/>
      <c r="AB71" s="181"/>
      <c r="AC71" s="121"/>
      <c r="AD71" s="173"/>
      <c r="AE71" s="236"/>
    </row>
    <row r="72" spans="1:31" ht="24" customHeight="1">
      <c r="A72" s="31"/>
      <c r="B72" s="190" t="s">
        <v>87</v>
      </c>
      <c r="C72" s="60"/>
      <c r="D72" s="60"/>
      <c r="E72" s="109"/>
      <c r="F72" s="109"/>
      <c r="G72" s="109"/>
      <c r="H72" s="109"/>
      <c r="I72" s="109"/>
      <c r="J72" s="109"/>
      <c r="K72" s="109"/>
      <c r="L72" s="109"/>
      <c r="M72" s="124"/>
      <c r="N72" s="124"/>
      <c r="O72" s="109"/>
      <c r="P72" s="109"/>
      <c r="Q72" s="180"/>
      <c r="R72" s="180"/>
      <c r="S72" s="180"/>
      <c r="T72" s="180"/>
      <c r="U72" s="180"/>
      <c r="V72" s="181"/>
      <c r="W72" s="181"/>
      <c r="X72" s="181"/>
      <c r="Y72" s="181"/>
      <c r="Z72" s="181"/>
      <c r="AA72" s="181"/>
      <c r="AB72" s="181"/>
      <c r="AC72" s="121"/>
      <c r="AD72" s="173"/>
      <c r="AE72" s="236"/>
    </row>
    <row r="73" spans="1:31" ht="23.25" customHeight="1">
      <c r="A73" s="22">
        <v>168</v>
      </c>
      <c r="B73" s="45" t="s">
        <v>118</v>
      </c>
      <c r="C73" s="49" t="s">
        <v>112</v>
      </c>
      <c r="D73" s="49" t="s">
        <v>139</v>
      </c>
      <c r="E73" s="101">
        <v>3.4</v>
      </c>
      <c r="F73" s="101">
        <v>4.8</v>
      </c>
      <c r="G73" s="101">
        <v>5.6</v>
      </c>
      <c r="H73" s="101">
        <v>8.2</v>
      </c>
      <c r="I73" s="101">
        <v>22.8</v>
      </c>
      <c r="J73" s="101">
        <v>30.4</v>
      </c>
      <c r="K73" s="101">
        <v>108.13</v>
      </c>
      <c r="L73" s="101">
        <v>220</v>
      </c>
      <c r="M73" s="121">
        <v>0.02</v>
      </c>
      <c r="N73" s="121">
        <v>0.03</v>
      </c>
      <c r="O73" s="121">
        <v>0</v>
      </c>
      <c r="P73" s="121">
        <v>0</v>
      </c>
      <c r="Q73" s="212">
        <v>0.06</v>
      </c>
      <c r="R73" s="212">
        <v>0.08</v>
      </c>
      <c r="S73" s="212">
        <v>0</v>
      </c>
      <c r="T73" s="212">
        <v>0</v>
      </c>
      <c r="U73" s="267">
        <v>71.08</v>
      </c>
      <c r="V73" s="268"/>
      <c r="W73" s="228">
        <v>94.78</v>
      </c>
      <c r="X73" s="228">
        <v>48.48</v>
      </c>
      <c r="Y73" s="228">
        <v>64.65</v>
      </c>
      <c r="Z73" s="228">
        <v>17.45</v>
      </c>
      <c r="AA73" s="228">
        <v>23.27</v>
      </c>
      <c r="AB73" s="228">
        <v>0.97</v>
      </c>
      <c r="AC73" s="121">
        <v>1.3</v>
      </c>
      <c r="AD73" s="169">
        <v>6.79</v>
      </c>
      <c r="AE73" s="237">
        <v>8.57</v>
      </c>
    </row>
    <row r="74" spans="1:31" ht="27.75" customHeight="1">
      <c r="A74" s="25">
        <v>943</v>
      </c>
      <c r="B74" s="23" t="s">
        <v>83</v>
      </c>
      <c r="C74" s="134" t="s">
        <v>94</v>
      </c>
      <c r="D74" s="134" t="s">
        <v>94</v>
      </c>
      <c r="E74" s="44">
        <v>0.2</v>
      </c>
      <c r="F74" s="44">
        <v>0.2</v>
      </c>
      <c r="G74" s="44">
        <v>0</v>
      </c>
      <c r="H74" s="44">
        <v>0</v>
      </c>
      <c r="I74" s="44">
        <v>14</v>
      </c>
      <c r="J74" s="44">
        <v>14</v>
      </c>
      <c r="K74" s="44">
        <v>56</v>
      </c>
      <c r="L74" s="44">
        <v>56</v>
      </c>
      <c r="M74" s="55">
        <v>0</v>
      </c>
      <c r="N74" s="55">
        <v>0</v>
      </c>
      <c r="O74" s="55">
        <v>0</v>
      </c>
      <c r="P74" s="55">
        <v>0</v>
      </c>
      <c r="Q74" s="210">
        <v>0</v>
      </c>
      <c r="R74" s="210">
        <v>0</v>
      </c>
      <c r="S74" s="210">
        <v>0</v>
      </c>
      <c r="T74" s="210">
        <v>0</v>
      </c>
      <c r="U74" s="265">
        <v>12</v>
      </c>
      <c r="V74" s="266"/>
      <c r="W74" s="195">
        <v>12</v>
      </c>
      <c r="X74" s="195">
        <v>8</v>
      </c>
      <c r="Y74" s="195">
        <v>8</v>
      </c>
      <c r="Z74" s="195">
        <v>6</v>
      </c>
      <c r="AA74" s="195">
        <v>6</v>
      </c>
      <c r="AB74" s="195">
        <v>0.8</v>
      </c>
      <c r="AC74" s="55">
        <v>0.8</v>
      </c>
      <c r="AD74" s="169">
        <v>0.84</v>
      </c>
      <c r="AE74" s="237">
        <v>0.84</v>
      </c>
    </row>
    <row r="75" spans="1:31" s="3" customFormat="1" ht="16.5" customHeight="1">
      <c r="A75" s="22"/>
      <c r="B75" s="23" t="s">
        <v>65</v>
      </c>
      <c r="C75" s="49">
        <v>40</v>
      </c>
      <c r="D75" s="49">
        <v>60</v>
      </c>
      <c r="E75" s="101">
        <v>3.5</v>
      </c>
      <c r="F75" s="101">
        <v>5.2</v>
      </c>
      <c r="G75" s="101">
        <v>0.3</v>
      </c>
      <c r="H75" s="101">
        <v>0.4</v>
      </c>
      <c r="I75" s="101">
        <v>24.4</v>
      </c>
      <c r="J75" s="101">
        <v>36.6</v>
      </c>
      <c r="K75" s="101">
        <v>113.73</v>
      </c>
      <c r="L75" s="101">
        <v>170.6</v>
      </c>
      <c r="M75" s="69">
        <v>0.06</v>
      </c>
      <c r="N75" s="69">
        <v>0.06</v>
      </c>
      <c r="O75" s="69">
        <v>0</v>
      </c>
      <c r="P75" s="69">
        <v>0</v>
      </c>
      <c r="Q75" s="211">
        <v>0</v>
      </c>
      <c r="R75" s="211">
        <v>0</v>
      </c>
      <c r="S75" s="211">
        <v>0.5</v>
      </c>
      <c r="T75" s="211">
        <v>0.5</v>
      </c>
      <c r="U75" s="259">
        <v>14.8</v>
      </c>
      <c r="V75" s="260"/>
      <c r="W75" s="161">
        <v>22.2</v>
      </c>
      <c r="X75" s="161">
        <v>26</v>
      </c>
      <c r="Y75" s="161">
        <v>39</v>
      </c>
      <c r="Z75" s="161">
        <v>5.6</v>
      </c>
      <c r="AA75" s="161">
        <v>8.4</v>
      </c>
      <c r="AB75" s="214">
        <v>0.27</v>
      </c>
      <c r="AC75" s="69">
        <v>0.27</v>
      </c>
      <c r="AD75" s="169">
        <v>3.37</v>
      </c>
      <c r="AE75" s="237">
        <v>5.35</v>
      </c>
    </row>
    <row r="76" spans="1:31" ht="25.5" customHeight="1">
      <c r="A76" s="31"/>
      <c r="B76" s="34"/>
      <c r="C76" s="36"/>
      <c r="D76" s="36"/>
      <c r="E76" s="107">
        <f aca="true" t="shared" si="25" ref="E76:T76">SUM(E71:E75)</f>
        <v>7.1</v>
      </c>
      <c r="F76" s="107">
        <f t="shared" si="25"/>
        <v>10.2</v>
      </c>
      <c r="G76" s="107">
        <f t="shared" si="25"/>
        <v>5.8999999999999995</v>
      </c>
      <c r="H76" s="107">
        <f t="shared" si="25"/>
        <v>8.6</v>
      </c>
      <c r="I76" s="107">
        <f t="shared" si="25"/>
        <v>61.199999999999996</v>
      </c>
      <c r="J76" s="107">
        <f t="shared" si="25"/>
        <v>81</v>
      </c>
      <c r="K76" s="107">
        <f t="shared" si="25"/>
        <v>277.86</v>
      </c>
      <c r="L76" s="107">
        <f t="shared" si="25"/>
        <v>446.6</v>
      </c>
      <c r="M76" s="122">
        <f t="shared" si="25"/>
        <v>0.08</v>
      </c>
      <c r="N76" s="122">
        <f t="shared" si="25"/>
        <v>0.09</v>
      </c>
      <c r="O76" s="111">
        <f t="shared" si="25"/>
        <v>0</v>
      </c>
      <c r="P76" s="111">
        <f t="shared" si="25"/>
        <v>0</v>
      </c>
      <c r="Q76" s="111">
        <f t="shared" si="25"/>
        <v>0.06</v>
      </c>
      <c r="R76" s="111">
        <f t="shared" si="25"/>
        <v>0.08</v>
      </c>
      <c r="S76" s="111">
        <f t="shared" si="25"/>
        <v>0.5</v>
      </c>
      <c r="T76" s="111">
        <f t="shared" si="25"/>
        <v>0.5</v>
      </c>
      <c r="U76" s="263">
        <v>71.8</v>
      </c>
      <c r="V76" s="264"/>
      <c r="W76" s="201">
        <f aca="true" t="shared" si="26" ref="W76:AD76">SUM(W74:W75)</f>
        <v>34.2</v>
      </c>
      <c r="X76" s="201">
        <f t="shared" si="26"/>
        <v>34</v>
      </c>
      <c r="Y76" s="201">
        <f t="shared" si="26"/>
        <v>47</v>
      </c>
      <c r="Z76" s="201">
        <f t="shared" si="26"/>
        <v>11.6</v>
      </c>
      <c r="AA76" s="201">
        <f t="shared" si="26"/>
        <v>14.4</v>
      </c>
      <c r="AB76" s="201">
        <f t="shared" si="26"/>
        <v>1.07</v>
      </c>
      <c r="AC76" s="201">
        <f t="shared" si="26"/>
        <v>1.07</v>
      </c>
      <c r="AD76" s="201">
        <f t="shared" si="26"/>
        <v>4.21</v>
      </c>
      <c r="AE76" s="201">
        <v>14.76</v>
      </c>
    </row>
    <row r="77" spans="1:31" ht="20.25" customHeight="1">
      <c r="A77" s="31"/>
      <c r="B77" s="32" t="s">
        <v>119</v>
      </c>
      <c r="C77" s="36"/>
      <c r="D77" s="36"/>
      <c r="E77" s="68"/>
      <c r="F77" s="68"/>
      <c r="G77" s="68"/>
      <c r="H77" s="68"/>
      <c r="I77" s="68"/>
      <c r="J77" s="68"/>
      <c r="K77" s="68"/>
      <c r="L77" s="68"/>
      <c r="M77" s="121"/>
      <c r="N77" s="121"/>
      <c r="O77" s="101"/>
      <c r="P77" s="101"/>
      <c r="Q77" s="172"/>
      <c r="R77" s="172"/>
      <c r="S77" s="172"/>
      <c r="T77" s="172"/>
      <c r="U77" s="267"/>
      <c r="V77" s="268"/>
      <c r="W77" s="215"/>
      <c r="X77" s="215"/>
      <c r="Y77" s="215"/>
      <c r="Z77" s="215"/>
      <c r="AA77" s="215"/>
      <c r="AB77" s="215"/>
      <c r="AC77" s="121"/>
      <c r="AD77" s="173"/>
      <c r="AE77" s="236"/>
    </row>
    <row r="78" spans="1:31" ht="16.5" customHeight="1">
      <c r="A78" s="31">
        <v>265</v>
      </c>
      <c r="B78" s="34" t="s">
        <v>99</v>
      </c>
      <c r="C78" s="63">
        <v>250</v>
      </c>
      <c r="D78" s="63">
        <v>275</v>
      </c>
      <c r="E78" s="68">
        <v>49.7</v>
      </c>
      <c r="F78" s="68">
        <v>49.9</v>
      </c>
      <c r="G78" s="68">
        <v>19.35</v>
      </c>
      <c r="H78" s="68">
        <v>19.8</v>
      </c>
      <c r="I78" s="68">
        <v>50.58</v>
      </c>
      <c r="J78" s="68">
        <v>55.64</v>
      </c>
      <c r="K78" s="68">
        <v>432.68</v>
      </c>
      <c r="L78" s="68">
        <v>482.6</v>
      </c>
      <c r="M78" s="69">
        <v>0</v>
      </c>
      <c r="N78" s="121">
        <v>0</v>
      </c>
      <c r="O78" s="68">
        <v>0.95</v>
      </c>
      <c r="P78" s="101">
        <v>0.95</v>
      </c>
      <c r="Q78" s="172">
        <v>0.03</v>
      </c>
      <c r="R78" s="172">
        <v>0.05</v>
      </c>
      <c r="S78" s="172">
        <v>0.7</v>
      </c>
      <c r="T78" s="172">
        <v>1.1</v>
      </c>
      <c r="U78" s="267">
        <v>142.2</v>
      </c>
      <c r="V78" s="268"/>
      <c r="W78" s="227">
        <v>165.3</v>
      </c>
      <c r="X78" s="227">
        <v>168.1</v>
      </c>
      <c r="Y78" s="227">
        <v>252.1</v>
      </c>
      <c r="Z78" s="227">
        <v>9.6</v>
      </c>
      <c r="AA78" s="227">
        <v>14.4</v>
      </c>
      <c r="AB78" s="227">
        <v>1.25</v>
      </c>
      <c r="AC78" s="121">
        <v>1.88</v>
      </c>
      <c r="AD78" s="230">
        <v>29.47</v>
      </c>
      <c r="AE78" s="244">
        <v>42.4</v>
      </c>
    </row>
    <row r="79" spans="1:31" ht="24" customHeight="1">
      <c r="A79" s="74">
        <v>38</v>
      </c>
      <c r="B79" s="45" t="s">
        <v>160</v>
      </c>
      <c r="C79" s="49">
        <v>60</v>
      </c>
      <c r="D79" s="49">
        <v>100</v>
      </c>
      <c r="E79" s="101">
        <v>0.86</v>
      </c>
      <c r="F79" s="101">
        <v>1.1</v>
      </c>
      <c r="G79" s="101">
        <v>3.65</v>
      </c>
      <c r="H79" s="101">
        <v>0.2</v>
      </c>
      <c r="I79" s="101">
        <v>5.02</v>
      </c>
      <c r="J79" s="101">
        <v>8.6</v>
      </c>
      <c r="K79" s="101">
        <v>56.34</v>
      </c>
      <c r="L79" s="101">
        <v>40.4</v>
      </c>
      <c r="M79" s="121">
        <v>0.01</v>
      </c>
      <c r="N79" s="121">
        <v>0.05</v>
      </c>
      <c r="O79" s="121">
        <v>5.7</v>
      </c>
      <c r="P79" s="121">
        <v>6.3</v>
      </c>
      <c r="Q79" s="212">
        <v>3</v>
      </c>
      <c r="R79" s="212">
        <v>0</v>
      </c>
      <c r="S79" s="212">
        <v>1</v>
      </c>
      <c r="T79" s="212">
        <v>1.8</v>
      </c>
      <c r="U79" s="267">
        <v>75.1</v>
      </c>
      <c r="V79" s="268"/>
      <c r="W79" s="233">
        <v>38.4</v>
      </c>
      <c r="X79" s="233">
        <v>90</v>
      </c>
      <c r="Y79" s="233">
        <v>39.5</v>
      </c>
      <c r="Z79" s="233">
        <v>14.3</v>
      </c>
      <c r="AA79" s="233">
        <v>27.7</v>
      </c>
      <c r="AB79" s="233">
        <v>0.4</v>
      </c>
      <c r="AC79" s="121">
        <v>1.44</v>
      </c>
      <c r="AD79" s="171">
        <v>0.6</v>
      </c>
      <c r="AE79" s="241">
        <v>1.08</v>
      </c>
    </row>
    <row r="80" spans="1:31" ht="24" customHeight="1">
      <c r="A80" s="48">
        <v>382</v>
      </c>
      <c r="B80" s="23" t="s">
        <v>91</v>
      </c>
      <c r="C80" s="134" t="s">
        <v>85</v>
      </c>
      <c r="D80" s="134" t="s">
        <v>85</v>
      </c>
      <c r="E80" s="44">
        <v>4.9</v>
      </c>
      <c r="F80" s="44">
        <v>4.9</v>
      </c>
      <c r="G80" s="44">
        <v>5</v>
      </c>
      <c r="H80" s="44">
        <v>5</v>
      </c>
      <c r="I80" s="44">
        <v>32.5</v>
      </c>
      <c r="J80" s="44">
        <v>32.5</v>
      </c>
      <c r="K80" s="44">
        <v>190</v>
      </c>
      <c r="L80" s="44">
        <v>190</v>
      </c>
      <c r="M80" s="55">
        <v>0.04</v>
      </c>
      <c r="N80" s="55">
        <v>0.04</v>
      </c>
      <c r="O80" s="55">
        <v>0</v>
      </c>
      <c r="P80" s="55">
        <v>0</v>
      </c>
      <c r="Q80" s="210">
        <v>0.02</v>
      </c>
      <c r="R80" s="210">
        <v>0.02</v>
      </c>
      <c r="S80" s="210">
        <v>0.56</v>
      </c>
      <c r="T80" s="210">
        <v>0.56</v>
      </c>
      <c r="U80" s="265">
        <v>122</v>
      </c>
      <c r="V80" s="266"/>
      <c r="W80" s="195">
        <v>122</v>
      </c>
      <c r="X80" s="195">
        <v>106.4</v>
      </c>
      <c r="Y80" s="195">
        <v>106.4</v>
      </c>
      <c r="Z80" s="195">
        <v>15.8</v>
      </c>
      <c r="AA80" s="195">
        <v>15.8</v>
      </c>
      <c r="AB80" s="195">
        <v>0.39</v>
      </c>
      <c r="AC80" s="55">
        <v>0.39</v>
      </c>
      <c r="AD80" s="173">
        <v>4.78</v>
      </c>
      <c r="AE80" s="236">
        <v>4.78</v>
      </c>
    </row>
    <row r="81" spans="1:31" s="3" customFormat="1" ht="24" customHeight="1">
      <c r="A81" s="22"/>
      <c r="B81" s="23" t="s">
        <v>65</v>
      </c>
      <c r="C81" s="49">
        <v>40</v>
      </c>
      <c r="D81" s="49">
        <v>60</v>
      </c>
      <c r="E81" s="101">
        <v>3.5</v>
      </c>
      <c r="F81" s="101">
        <v>5.2</v>
      </c>
      <c r="G81" s="101">
        <v>0.3</v>
      </c>
      <c r="H81" s="101">
        <v>0.4</v>
      </c>
      <c r="I81" s="101">
        <v>24.4</v>
      </c>
      <c r="J81" s="101">
        <v>36.6</v>
      </c>
      <c r="K81" s="101">
        <v>113.73</v>
      </c>
      <c r="L81" s="101">
        <v>170.6</v>
      </c>
      <c r="M81" s="69">
        <v>0.06</v>
      </c>
      <c r="N81" s="69">
        <v>0.06</v>
      </c>
      <c r="O81" s="69">
        <v>0</v>
      </c>
      <c r="P81" s="69">
        <v>0</v>
      </c>
      <c r="Q81" s="211">
        <v>0</v>
      </c>
      <c r="R81" s="211">
        <v>0</v>
      </c>
      <c r="S81" s="211">
        <v>0.5</v>
      </c>
      <c r="T81" s="211">
        <v>0.5</v>
      </c>
      <c r="U81" s="259">
        <v>14.8</v>
      </c>
      <c r="V81" s="260"/>
      <c r="W81" s="161">
        <v>22.2</v>
      </c>
      <c r="X81" s="161">
        <v>26</v>
      </c>
      <c r="Y81" s="161">
        <v>39</v>
      </c>
      <c r="Z81" s="161">
        <v>5.6</v>
      </c>
      <c r="AA81" s="161">
        <v>8.4</v>
      </c>
      <c r="AB81" s="214">
        <v>0.27</v>
      </c>
      <c r="AC81" s="69">
        <v>0.27</v>
      </c>
      <c r="AD81" s="169">
        <v>3.37</v>
      </c>
      <c r="AE81" s="237">
        <v>5.35</v>
      </c>
    </row>
    <row r="82" spans="1:31" s="3" customFormat="1" ht="24" customHeight="1">
      <c r="A82" s="31"/>
      <c r="B82" s="34"/>
      <c r="C82" s="36"/>
      <c r="D82" s="36"/>
      <c r="E82" s="107">
        <f aca="true" t="shared" si="27" ref="E82:U82">SUM(E78:E81)</f>
        <v>58.96</v>
      </c>
      <c r="F82" s="107">
        <f t="shared" si="27"/>
        <v>61.1</v>
      </c>
      <c r="G82" s="107">
        <f t="shared" si="27"/>
        <v>28.3</v>
      </c>
      <c r="H82" s="107">
        <f t="shared" si="27"/>
        <v>25.4</v>
      </c>
      <c r="I82" s="107">
        <f t="shared" si="27"/>
        <v>112.5</v>
      </c>
      <c r="J82" s="107">
        <f t="shared" si="27"/>
        <v>133.34</v>
      </c>
      <c r="K82" s="107">
        <f t="shared" si="27"/>
        <v>792.75</v>
      </c>
      <c r="L82" s="107">
        <f t="shared" si="27"/>
        <v>883.6</v>
      </c>
      <c r="M82" s="122">
        <f t="shared" si="27"/>
        <v>0.11</v>
      </c>
      <c r="N82" s="122">
        <f t="shared" si="27"/>
        <v>0.15</v>
      </c>
      <c r="O82" s="111">
        <f t="shared" si="27"/>
        <v>6.65</v>
      </c>
      <c r="P82" s="111">
        <f t="shared" si="27"/>
        <v>7.25</v>
      </c>
      <c r="Q82" s="111">
        <f t="shared" si="27"/>
        <v>3.05</v>
      </c>
      <c r="R82" s="111">
        <f t="shared" si="27"/>
        <v>0.07</v>
      </c>
      <c r="S82" s="111">
        <f t="shared" si="27"/>
        <v>2.76</v>
      </c>
      <c r="T82" s="111">
        <f t="shared" si="27"/>
        <v>3.9600000000000004</v>
      </c>
      <c r="U82" s="263">
        <f t="shared" si="27"/>
        <v>354.09999999999997</v>
      </c>
      <c r="V82" s="264"/>
      <c r="W82" s="201">
        <f aca="true" t="shared" si="28" ref="W82:AE82">SUM(W78:W81)</f>
        <v>347.90000000000003</v>
      </c>
      <c r="X82" s="201">
        <f t="shared" si="28"/>
        <v>390.5</v>
      </c>
      <c r="Y82" s="201">
        <f t="shared" si="28"/>
        <v>437</v>
      </c>
      <c r="Z82" s="201">
        <f t="shared" si="28"/>
        <v>45.300000000000004</v>
      </c>
      <c r="AA82" s="201">
        <f t="shared" si="28"/>
        <v>66.30000000000001</v>
      </c>
      <c r="AB82" s="201">
        <f t="shared" si="28"/>
        <v>2.31</v>
      </c>
      <c r="AC82" s="201">
        <f t="shared" si="28"/>
        <v>3.98</v>
      </c>
      <c r="AD82" s="201">
        <f t="shared" si="28"/>
        <v>38.22</v>
      </c>
      <c r="AE82" s="201">
        <f t="shared" si="28"/>
        <v>53.61</v>
      </c>
    </row>
    <row r="83" spans="1:31" ht="16.5" customHeight="1">
      <c r="A83" s="31"/>
      <c r="B83" s="32" t="s">
        <v>5</v>
      </c>
      <c r="C83" s="58"/>
      <c r="D83" s="58"/>
      <c r="E83" s="107">
        <f aca="true" t="shared" si="29" ref="E83:U83">E82+E76</f>
        <v>66.06</v>
      </c>
      <c r="F83" s="107">
        <f t="shared" si="29"/>
        <v>71.3</v>
      </c>
      <c r="G83" s="107">
        <f t="shared" si="29"/>
        <v>34.2</v>
      </c>
      <c r="H83" s="107">
        <f t="shared" si="29"/>
        <v>34</v>
      </c>
      <c r="I83" s="107">
        <f t="shared" si="29"/>
        <v>173.7</v>
      </c>
      <c r="J83" s="107">
        <f t="shared" si="29"/>
        <v>214.34</v>
      </c>
      <c r="K83" s="107">
        <f t="shared" si="29"/>
        <v>1070.6100000000001</v>
      </c>
      <c r="L83" s="107">
        <f t="shared" si="29"/>
        <v>1330.2</v>
      </c>
      <c r="M83" s="112">
        <f t="shared" si="29"/>
        <v>0.19</v>
      </c>
      <c r="N83" s="112">
        <f t="shared" si="29"/>
        <v>0.24</v>
      </c>
      <c r="O83" s="107">
        <f t="shared" si="29"/>
        <v>6.65</v>
      </c>
      <c r="P83" s="107">
        <f t="shared" si="29"/>
        <v>7.25</v>
      </c>
      <c r="Q83" s="107">
        <f t="shared" si="29"/>
        <v>3.11</v>
      </c>
      <c r="R83" s="107">
        <f t="shared" si="29"/>
        <v>0.15000000000000002</v>
      </c>
      <c r="S83" s="107">
        <f t="shared" si="29"/>
        <v>3.26</v>
      </c>
      <c r="T83" s="107">
        <f t="shared" si="29"/>
        <v>4.460000000000001</v>
      </c>
      <c r="U83" s="255">
        <f t="shared" si="29"/>
        <v>425.9</v>
      </c>
      <c r="V83" s="256"/>
      <c r="W83" s="196">
        <f aca="true" t="shared" si="30" ref="W83:AE83">SUM(W76,W82)</f>
        <v>382.1</v>
      </c>
      <c r="X83" s="196">
        <f t="shared" si="30"/>
        <v>424.5</v>
      </c>
      <c r="Y83" s="196">
        <f t="shared" si="30"/>
        <v>484</v>
      </c>
      <c r="Z83" s="196">
        <f t="shared" si="30"/>
        <v>56.900000000000006</v>
      </c>
      <c r="AA83" s="196">
        <f t="shared" si="30"/>
        <v>80.70000000000002</v>
      </c>
      <c r="AB83" s="196">
        <f t="shared" si="30"/>
        <v>3.38</v>
      </c>
      <c r="AC83" s="196">
        <f t="shared" si="30"/>
        <v>5.05</v>
      </c>
      <c r="AD83" s="196">
        <f t="shared" si="30"/>
        <v>42.43</v>
      </c>
      <c r="AE83" s="196">
        <f t="shared" si="30"/>
        <v>68.37</v>
      </c>
    </row>
    <row r="84" spans="1:31" ht="12.75" customHeight="1">
      <c r="A84" s="31"/>
      <c r="B84" s="38" t="s">
        <v>10</v>
      </c>
      <c r="C84" s="60"/>
      <c r="D84" s="60"/>
      <c r="E84" s="109"/>
      <c r="F84" s="109"/>
      <c r="G84" s="109"/>
      <c r="H84" s="109"/>
      <c r="I84" s="109"/>
      <c r="J84" s="109"/>
      <c r="K84" s="109"/>
      <c r="L84" s="109"/>
      <c r="M84" s="124"/>
      <c r="N84" s="124"/>
      <c r="O84" s="109"/>
      <c r="P84" s="109"/>
      <c r="Q84" s="180"/>
      <c r="R84" s="180"/>
      <c r="S84" s="180"/>
      <c r="T84" s="180"/>
      <c r="U84" s="257"/>
      <c r="V84" s="258"/>
      <c r="W84" s="181"/>
      <c r="X84" s="181"/>
      <c r="Y84" s="181"/>
      <c r="Z84" s="181"/>
      <c r="AA84" s="181"/>
      <c r="AB84" s="181"/>
      <c r="AC84" s="121"/>
      <c r="AD84" s="173"/>
      <c r="AE84" s="236"/>
    </row>
    <row r="85" spans="1:31" s="3" customFormat="1" ht="16.5" customHeight="1">
      <c r="A85" s="31"/>
      <c r="B85" s="32" t="s">
        <v>87</v>
      </c>
      <c r="C85" s="36"/>
      <c r="D85" s="36"/>
      <c r="E85" s="68"/>
      <c r="F85" s="68"/>
      <c r="G85" s="68"/>
      <c r="H85" s="68"/>
      <c r="I85" s="68"/>
      <c r="J85" s="68"/>
      <c r="K85" s="68"/>
      <c r="L85" s="68"/>
      <c r="M85" s="121"/>
      <c r="N85" s="121"/>
      <c r="O85" s="101"/>
      <c r="P85" s="101"/>
      <c r="Q85" s="172"/>
      <c r="R85" s="172"/>
      <c r="S85" s="172"/>
      <c r="T85" s="172"/>
      <c r="U85" s="267"/>
      <c r="V85" s="268"/>
      <c r="W85" s="215"/>
      <c r="X85" s="215"/>
      <c r="Y85" s="215"/>
      <c r="Z85" s="215"/>
      <c r="AA85" s="215"/>
      <c r="AB85" s="215"/>
      <c r="AC85" s="121"/>
      <c r="AD85" s="173"/>
      <c r="AE85" s="236"/>
    </row>
    <row r="86" spans="1:31" ht="22.5" customHeight="1">
      <c r="A86" s="22">
        <v>206</v>
      </c>
      <c r="B86" s="45" t="s">
        <v>147</v>
      </c>
      <c r="C86" s="49" t="s">
        <v>86</v>
      </c>
      <c r="D86" s="49" t="s">
        <v>86</v>
      </c>
      <c r="E86" s="101">
        <v>12.48</v>
      </c>
      <c r="F86" s="101">
        <v>12.48</v>
      </c>
      <c r="G86" s="101">
        <v>7.04</v>
      </c>
      <c r="H86" s="101">
        <v>7.04</v>
      </c>
      <c r="I86" s="101">
        <v>27.1</v>
      </c>
      <c r="J86" s="101">
        <v>27.1</v>
      </c>
      <c r="K86" s="101">
        <v>345.8</v>
      </c>
      <c r="L86" s="101">
        <v>345.8</v>
      </c>
      <c r="M86" s="121">
        <v>0.21</v>
      </c>
      <c r="N86" s="121">
        <v>0.26</v>
      </c>
      <c r="O86" s="121">
        <v>22</v>
      </c>
      <c r="P86" s="121">
        <v>22</v>
      </c>
      <c r="Q86" s="212">
        <v>0.05</v>
      </c>
      <c r="R86" s="212">
        <v>0.5</v>
      </c>
      <c r="S86" s="212">
        <v>2.3</v>
      </c>
      <c r="T86" s="212">
        <v>2.3</v>
      </c>
      <c r="U86" s="267">
        <v>60.9</v>
      </c>
      <c r="V86" s="268"/>
      <c r="W86" s="227">
        <v>60.9</v>
      </c>
      <c r="X86" s="227">
        <v>0.2</v>
      </c>
      <c r="Y86" s="227">
        <v>0.2</v>
      </c>
      <c r="Z86" s="227">
        <v>0.1</v>
      </c>
      <c r="AA86" s="227">
        <v>0.1</v>
      </c>
      <c r="AB86" s="227">
        <v>1</v>
      </c>
      <c r="AC86" s="121">
        <v>1.25</v>
      </c>
      <c r="AD86" s="232">
        <v>11.8</v>
      </c>
      <c r="AE86" s="245">
        <v>11.8</v>
      </c>
    </row>
    <row r="87" spans="1:31" ht="16.5" customHeight="1">
      <c r="A87" s="25">
        <v>336</v>
      </c>
      <c r="B87" s="23" t="s">
        <v>141</v>
      </c>
      <c r="C87" s="134">
        <v>75</v>
      </c>
      <c r="D87" s="134">
        <v>100</v>
      </c>
      <c r="E87" s="101">
        <v>1.1</v>
      </c>
      <c r="F87" s="101">
        <v>1.4</v>
      </c>
      <c r="G87" s="101">
        <v>3.9</v>
      </c>
      <c r="H87" s="101">
        <v>5.2</v>
      </c>
      <c r="I87" s="101">
        <v>6.8</v>
      </c>
      <c r="J87" s="101">
        <v>6.8</v>
      </c>
      <c r="K87" s="101">
        <v>66</v>
      </c>
      <c r="L87" s="101">
        <v>66</v>
      </c>
      <c r="M87" s="121">
        <v>0.1</v>
      </c>
      <c r="N87" s="121">
        <v>0</v>
      </c>
      <c r="O87" s="121">
        <v>0.01</v>
      </c>
      <c r="P87" s="121">
        <v>0.03</v>
      </c>
      <c r="Q87" s="121">
        <v>3.1</v>
      </c>
      <c r="R87" s="121">
        <v>4.2</v>
      </c>
      <c r="S87" s="121">
        <v>0.59</v>
      </c>
      <c r="T87" s="121">
        <v>0.69</v>
      </c>
      <c r="U87" s="267">
        <v>86.9</v>
      </c>
      <c r="V87" s="268"/>
      <c r="W87" s="101">
        <v>96.6</v>
      </c>
      <c r="X87" s="101">
        <v>33.9</v>
      </c>
      <c r="Y87" s="101">
        <v>43.9</v>
      </c>
      <c r="Z87" s="101">
        <v>5.8</v>
      </c>
      <c r="AA87" s="121">
        <v>6.2</v>
      </c>
      <c r="AB87" s="121">
        <v>0.2</v>
      </c>
      <c r="AC87" s="55">
        <v>0.35</v>
      </c>
      <c r="AD87" s="169">
        <v>3.01</v>
      </c>
      <c r="AE87" s="237">
        <v>3.01</v>
      </c>
    </row>
    <row r="88" spans="1:31" ht="16.5" customHeight="1">
      <c r="A88" s="25">
        <v>943</v>
      </c>
      <c r="B88" s="23" t="s">
        <v>83</v>
      </c>
      <c r="C88" s="134" t="s">
        <v>94</v>
      </c>
      <c r="D88" s="134" t="s">
        <v>94</v>
      </c>
      <c r="E88" s="44">
        <v>0.2</v>
      </c>
      <c r="F88" s="44">
        <v>0.2</v>
      </c>
      <c r="G88" s="44">
        <v>0</v>
      </c>
      <c r="H88" s="44">
        <v>0</v>
      </c>
      <c r="I88" s="44">
        <v>14</v>
      </c>
      <c r="J88" s="44">
        <v>14</v>
      </c>
      <c r="K88" s="44">
        <v>56</v>
      </c>
      <c r="L88" s="44">
        <v>56</v>
      </c>
      <c r="M88" s="55">
        <v>0</v>
      </c>
      <c r="N88" s="55">
        <v>0</v>
      </c>
      <c r="O88" s="55">
        <v>0</v>
      </c>
      <c r="P88" s="55">
        <v>0</v>
      </c>
      <c r="Q88" s="210">
        <v>0</v>
      </c>
      <c r="R88" s="210">
        <v>0</v>
      </c>
      <c r="S88" s="210">
        <v>0</v>
      </c>
      <c r="T88" s="210">
        <v>0</v>
      </c>
      <c r="U88" s="265">
        <v>12</v>
      </c>
      <c r="V88" s="266"/>
      <c r="W88" s="195">
        <v>12</v>
      </c>
      <c r="X88" s="195">
        <v>8</v>
      </c>
      <c r="Y88" s="195">
        <v>8</v>
      </c>
      <c r="Z88" s="195">
        <v>6</v>
      </c>
      <c r="AA88" s="195">
        <v>6</v>
      </c>
      <c r="AB88" s="195">
        <v>0.8</v>
      </c>
      <c r="AC88" s="55">
        <v>0.8</v>
      </c>
      <c r="AD88" s="169">
        <v>0.84</v>
      </c>
      <c r="AE88" s="237">
        <v>0.84</v>
      </c>
    </row>
    <row r="89" spans="1:31" ht="16.5" customHeight="1">
      <c r="A89" s="48"/>
      <c r="B89" s="23" t="s">
        <v>101</v>
      </c>
      <c r="C89" s="134">
        <v>50</v>
      </c>
      <c r="D89" s="134">
        <v>50</v>
      </c>
      <c r="E89" s="44">
        <v>10.25</v>
      </c>
      <c r="F89" s="44">
        <v>10.25</v>
      </c>
      <c r="G89" s="44">
        <v>5.75</v>
      </c>
      <c r="H89" s="44">
        <v>5.75</v>
      </c>
      <c r="I89" s="44">
        <v>33</v>
      </c>
      <c r="J89" s="44">
        <v>33</v>
      </c>
      <c r="K89" s="44">
        <v>235</v>
      </c>
      <c r="L89" s="44">
        <v>235</v>
      </c>
      <c r="M89" s="55">
        <v>0</v>
      </c>
      <c r="N89" s="55">
        <v>0</v>
      </c>
      <c r="O89" s="55">
        <v>0</v>
      </c>
      <c r="P89" s="55">
        <v>0</v>
      </c>
      <c r="Q89" s="210">
        <v>0</v>
      </c>
      <c r="R89" s="210">
        <v>0</v>
      </c>
      <c r="S89" s="210">
        <v>0</v>
      </c>
      <c r="T89" s="210">
        <v>0</v>
      </c>
      <c r="U89" s="265">
        <v>0</v>
      </c>
      <c r="V89" s="266"/>
      <c r="W89" s="195">
        <v>0</v>
      </c>
      <c r="X89" s="195">
        <v>0</v>
      </c>
      <c r="Y89" s="195">
        <v>0</v>
      </c>
      <c r="Z89" s="195">
        <v>0</v>
      </c>
      <c r="AA89" s="195">
        <v>0</v>
      </c>
      <c r="AB89" s="195">
        <v>0</v>
      </c>
      <c r="AC89" s="55">
        <v>0</v>
      </c>
      <c r="AD89" s="174">
        <v>3.8</v>
      </c>
      <c r="AE89" s="239">
        <v>3.8</v>
      </c>
    </row>
    <row r="90" spans="1:31" s="3" customFormat="1" ht="16.5" customHeight="1">
      <c r="A90" s="36"/>
      <c r="B90" s="23" t="s">
        <v>65</v>
      </c>
      <c r="C90" s="49">
        <v>40</v>
      </c>
      <c r="D90" s="49">
        <v>60</v>
      </c>
      <c r="E90" s="101">
        <v>3.5</v>
      </c>
      <c r="F90" s="101">
        <v>5.2</v>
      </c>
      <c r="G90" s="101">
        <v>0.3</v>
      </c>
      <c r="H90" s="101">
        <v>0.4</v>
      </c>
      <c r="I90" s="101">
        <v>24.4</v>
      </c>
      <c r="J90" s="101">
        <v>36.6</v>
      </c>
      <c r="K90" s="101">
        <v>113.73</v>
      </c>
      <c r="L90" s="101">
        <v>170.6</v>
      </c>
      <c r="M90" s="69">
        <v>0.06</v>
      </c>
      <c r="N90" s="69">
        <v>0.06</v>
      </c>
      <c r="O90" s="69">
        <v>0</v>
      </c>
      <c r="P90" s="69">
        <v>0</v>
      </c>
      <c r="Q90" s="211">
        <v>0</v>
      </c>
      <c r="R90" s="211">
        <v>0</v>
      </c>
      <c r="S90" s="211">
        <v>0.5</v>
      </c>
      <c r="T90" s="211">
        <v>0.5</v>
      </c>
      <c r="U90" s="259">
        <v>14.8</v>
      </c>
      <c r="V90" s="260"/>
      <c r="W90" s="161">
        <v>22.2</v>
      </c>
      <c r="X90" s="161">
        <v>26</v>
      </c>
      <c r="Y90" s="161">
        <v>39</v>
      </c>
      <c r="Z90" s="161">
        <v>5.6</v>
      </c>
      <c r="AA90" s="161">
        <v>8.4</v>
      </c>
      <c r="AB90" s="214">
        <v>0.27</v>
      </c>
      <c r="AC90" s="69">
        <v>0.27</v>
      </c>
      <c r="AD90" s="169">
        <v>3.37</v>
      </c>
      <c r="AE90" s="237">
        <v>5.35</v>
      </c>
    </row>
    <row r="91" spans="1:31" ht="12.75">
      <c r="A91" s="31"/>
      <c r="B91" s="185" t="s">
        <v>120</v>
      </c>
      <c r="C91" s="36"/>
      <c r="D91" s="36"/>
      <c r="E91" s="107">
        <f aca="true" t="shared" si="31" ref="E91:U91">SUM(E87:E90)</f>
        <v>15.05</v>
      </c>
      <c r="F91" s="107">
        <f t="shared" si="31"/>
        <v>17.05</v>
      </c>
      <c r="G91" s="107">
        <f t="shared" si="31"/>
        <v>9.950000000000001</v>
      </c>
      <c r="H91" s="107">
        <f t="shared" si="31"/>
        <v>11.35</v>
      </c>
      <c r="I91" s="107">
        <f t="shared" si="31"/>
        <v>78.19999999999999</v>
      </c>
      <c r="J91" s="107">
        <f t="shared" si="31"/>
        <v>90.4</v>
      </c>
      <c r="K91" s="107">
        <f t="shared" si="31"/>
        <v>470.73</v>
      </c>
      <c r="L91" s="107">
        <f t="shared" si="31"/>
        <v>527.6</v>
      </c>
      <c r="M91" s="122">
        <f t="shared" si="31"/>
        <v>0.16</v>
      </c>
      <c r="N91" s="122">
        <f t="shared" si="31"/>
        <v>0.06</v>
      </c>
      <c r="O91" s="111">
        <f t="shared" si="31"/>
        <v>0.01</v>
      </c>
      <c r="P91" s="111">
        <f t="shared" si="31"/>
        <v>0.03</v>
      </c>
      <c r="Q91" s="111">
        <f t="shared" si="31"/>
        <v>3.1</v>
      </c>
      <c r="R91" s="111">
        <f t="shared" si="31"/>
        <v>4.2</v>
      </c>
      <c r="S91" s="111">
        <f t="shared" si="31"/>
        <v>1.0899999999999999</v>
      </c>
      <c r="T91" s="111">
        <f t="shared" si="31"/>
        <v>1.19</v>
      </c>
      <c r="U91" s="263">
        <f t="shared" si="31"/>
        <v>113.7</v>
      </c>
      <c r="V91" s="264"/>
      <c r="W91" s="201">
        <f aca="true" t="shared" si="32" ref="W91:AD91">SUM(W87:W90)</f>
        <v>130.79999999999998</v>
      </c>
      <c r="X91" s="201">
        <f t="shared" si="32"/>
        <v>67.9</v>
      </c>
      <c r="Y91" s="201">
        <f t="shared" si="32"/>
        <v>90.9</v>
      </c>
      <c r="Z91" s="201">
        <f t="shared" si="32"/>
        <v>17.4</v>
      </c>
      <c r="AA91" s="201">
        <f t="shared" si="32"/>
        <v>20.6</v>
      </c>
      <c r="AB91" s="201">
        <f t="shared" si="32"/>
        <v>1.27</v>
      </c>
      <c r="AC91" s="201">
        <f t="shared" si="32"/>
        <v>1.42</v>
      </c>
      <c r="AD91" s="201">
        <f t="shared" si="32"/>
        <v>11.02</v>
      </c>
      <c r="AE91" s="201">
        <v>24.8</v>
      </c>
    </row>
    <row r="92" spans="1:31" ht="12.75">
      <c r="A92" s="31"/>
      <c r="B92" s="185" t="s">
        <v>155</v>
      </c>
      <c r="C92" s="36"/>
      <c r="D92" s="36"/>
      <c r="E92" s="107"/>
      <c r="F92" s="107"/>
      <c r="G92" s="107"/>
      <c r="H92" s="107"/>
      <c r="I92" s="107"/>
      <c r="J92" s="107"/>
      <c r="K92" s="107"/>
      <c r="L92" s="107"/>
      <c r="M92" s="122"/>
      <c r="N92" s="122"/>
      <c r="O92" s="111"/>
      <c r="P92" s="111"/>
      <c r="Q92" s="248"/>
      <c r="R92" s="248"/>
      <c r="S92" s="248"/>
      <c r="T92" s="248"/>
      <c r="U92" s="248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31" ht="15.75">
      <c r="A93" s="35"/>
      <c r="B93" s="37" t="s">
        <v>152</v>
      </c>
      <c r="C93" s="59"/>
      <c r="D93" s="59"/>
      <c r="E93" s="108"/>
      <c r="F93" s="108"/>
      <c r="G93" s="108"/>
      <c r="H93" s="108"/>
      <c r="I93" s="108"/>
      <c r="J93" s="108"/>
      <c r="K93" s="108"/>
      <c r="L93" s="108"/>
      <c r="M93" s="123"/>
      <c r="N93" s="123"/>
      <c r="O93" s="108"/>
      <c r="P93" s="108"/>
      <c r="Q93" s="202"/>
      <c r="R93" s="202"/>
      <c r="S93" s="202"/>
      <c r="T93" s="202"/>
      <c r="U93" s="281"/>
      <c r="V93" s="282"/>
      <c r="W93" s="203"/>
      <c r="X93" s="203"/>
      <c r="Y93" s="203"/>
      <c r="Z93" s="203"/>
      <c r="AA93" s="203"/>
      <c r="AB93" s="203"/>
      <c r="AC93" s="165"/>
      <c r="AD93" s="173"/>
      <c r="AE93" s="236"/>
    </row>
    <row r="94" spans="1:31" ht="12.75">
      <c r="A94" s="48"/>
      <c r="B94" s="32" t="s">
        <v>87</v>
      </c>
      <c r="C94" s="48"/>
      <c r="D94" s="48"/>
      <c r="E94" s="33"/>
      <c r="F94" s="33"/>
      <c r="G94" s="33"/>
      <c r="H94" s="33"/>
      <c r="I94" s="33"/>
      <c r="J94" s="33"/>
      <c r="K94" s="33"/>
      <c r="L94" s="33"/>
      <c r="M94" s="56"/>
      <c r="N94" s="56"/>
      <c r="O94" s="44"/>
      <c r="P94" s="44"/>
      <c r="Q94" s="197"/>
      <c r="R94" s="197"/>
      <c r="S94" s="197"/>
      <c r="T94" s="197"/>
      <c r="U94" s="277"/>
      <c r="V94" s="278"/>
      <c r="W94" s="198"/>
      <c r="X94" s="198"/>
      <c r="Y94" s="198"/>
      <c r="Z94" s="198"/>
      <c r="AA94" s="198"/>
      <c r="AB94" s="198"/>
      <c r="AC94" s="166"/>
      <c r="AD94" s="174"/>
      <c r="AE94" s="239"/>
    </row>
    <row r="95" spans="1:31" ht="22.5" customHeight="1">
      <c r="A95" s="31">
        <v>257</v>
      </c>
      <c r="B95" s="189" t="s">
        <v>130</v>
      </c>
      <c r="C95" s="191" t="s">
        <v>122</v>
      </c>
      <c r="D95" s="191" t="s">
        <v>93</v>
      </c>
      <c r="E95" s="192">
        <v>7.4</v>
      </c>
      <c r="F95" s="192">
        <v>7.4</v>
      </c>
      <c r="G95" s="192">
        <v>11.86</v>
      </c>
      <c r="H95" s="192">
        <v>11.9</v>
      </c>
      <c r="I95" s="192">
        <v>10.04</v>
      </c>
      <c r="J95" s="192">
        <v>10.04</v>
      </c>
      <c r="K95" s="192">
        <v>303</v>
      </c>
      <c r="L95" s="192">
        <v>303</v>
      </c>
      <c r="M95" s="193">
        <v>0.12</v>
      </c>
      <c r="N95" s="193">
        <v>0.12</v>
      </c>
      <c r="O95" s="192">
        <v>6.62</v>
      </c>
      <c r="P95" s="192">
        <v>6.62</v>
      </c>
      <c r="Q95" s="199">
        <v>0.1</v>
      </c>
      <c r="R95" s="199">
        <v>0.1</v>
      </c>
      <c r="S95" s="199">
        <v>0</v>
      </c>
      <c r="T95" s="199">
        <v>0</v>
      </c>
      <c r="U95" s="279">
        <v>23.8</v>
      </c>
      <c r="V95" s="280"/>
      <c r="W95" s="200">
        <v>23.8</v>
      </c>
      <c r="X95" s="200">
        <v>54.4</v>
      </c>
      <c r="Y95" s="200">
        <v>54.4</v>
      </c>
      <c r="Z95" s="200">
        <v>7</v>
      </c>
      <c r="AA95" s="200">
        <v>7</v>
      </c>
      <c r="AB95" s="200">
        <v>0.8</v>
      </c>
      <c r="AC95" s="121">
        <v>0.8</v>
      </c>
      <c r="AD95" s="173">
        <v>7.41</v>
      </c>
      <c r="AE95" s="236">
        <v>9.26</v>
      </c>
    </row>
    <row r="96" spans="1:31" ht="16.5" customHeight="1">
      <c r="A96" s="25"/>
      <c r="B96" s="24" t="s">
        <v>102</v>
      </c>
      <c r="C96" s="49">
        <v>100</v>
      </c>
      <c r="D96" s="49">
        <v>100</v>
      </c>
      <c r="E96" s="101">
        <v>0.4</v>
      </c>
      <c r="F96" s="101">
        <v>0.4</v>
      </c>
      <c r="G96" s="101">
        <v>0</v>
      </c>
      <c r="H96" s="101">
        <v>0</v>
      </c>
      <c r="I96" s="101">
        <v>44.8</v>
      </c>
      <c r="J96" s="101">
        <v>44.8</v>
      </c>
      <c r="K96" s="101">
        <v>191.2</v>
      </c>
      <c r="L96" s="101">
        <v>191.2</v>
      </c>
      <c r="M96" s="121">
        <v>0.04</v>
      </c>
      <c r="N96" s="121">
        <v>0.04</v>
      </c>
      <c r="O96" s="121">
        <v>10</v>
      </c>
      <c r="P96" s="121">
        <v>10</v>
      </c>
      <c r="Q96" s="212">
        <v>0</v>
      </c>
      <c r="R96" s="212">
        <v>0</v>
      </c>
      <c r="S96" s="212">
        <v>0.2</v>
      </c>
      <c r="T96" s="212">
        <v>0.2</v>
      </c>
      <c r="U96" s="267">
        <v>34</v>
      </c>
      <c r="V96" s="268"/>
      <c r="W96" s="215">
        <v>34</v>
      </c>
      <c r="X96" s="215">
        <v>11</v>
      </c>
      <c r="Y96" s="215">
        <v>11</v>
      </c>
      <c r="Z96" s="215">
        <v>13</v>
      </c>
      <c r="AA96" s="215">
        <v>13</v>
      </c>
      <c r="AB96" s="215">
        <v>0.3</v>
      </c>
      <c r="AC96" s="163">
        <v>0.3</v>
      </c>
      <c r="AD96" s="173">
        <v>8.9</v>
      </c>
      <c r="AE96" s="236">
        <v>8.9</v>
      </c>
    </row>
    <row r="97" spans="1:31" ht="16.5" customHeight="1">
      <c r="A97" s="25">
        <v>943</v>
      </c>
      <c r="B97" s="23" t="s">
        <v>83</v>
      </c>
      <c r="C97" s="134" t="s">
        <v>94</v>
      </c>
      <c r="D97" s="134" t="s">
        <v>94</v>
      </c>
      <c r="E97" s="44">
        <v>0.2</v>
      </c>
      <c r="F97" s="44">
        <v>0.2</v>
      </c>
      <c r="G97" s="44">
        <v>0</v>
      </c>
      <c r="H97" s="44">
        <v>0</v>
      </c>
      <c r="I97" s="44">
        <v>14</v>
      </c>
      <c r="J97" s="44">
        <v>14</v>
      </c>
      <c r="K97" s="44">
        <v>56</v>
      </c>
      <c r="L97" s="44">
        <v>56</v>
      </c>
      <c r="M97" s="55">
        <v>0</v>
      </c>
      <c r="N97" s="55">
        <v>0</v>
      </c>
      <c r="O97" s="55">
        <v>0</v>
      </c>
      <c r="P97" s="55">
        <v>0</v>
      </c>
      <c r="Q97" s="210">
        <v>0</v>
      </c>
      <c r="R97" s="210">
        <v>0</v>
      </c>
      <c r="S97" s="210">
        <v>0</v>
      </c>
      <c r="T97" s="210">
        <v>0</v>
      </c>
      <c r="U97" s="265">
        <v>12</v>
      </c>
      <c r="V97" s="266"/>
      <c r="W97" s="195">
        <v>12</v>
      </c>
      <c r="X97" s="195">
        <v>8</v>
      </c>
      <c r="Y97" s="195">
        <v>8</v>
      </c>
      <c r="Z97" s="195">
        <v>6</v>
      </c>
      <c r="AA97" s="195">
        <v>6</v>
      </c>
      <c r="AB97" s="195">
        <v>0.8</v>
      </c>
      <c r="AC97" s="55">
        <v>0.8</v>
      </c>
      <c r="AD97" s="169">
        <v>0.84</v>
      </c>
      <c r="AE97" s="237">
        <v>0.84</v>
      </c>
    </row>
    <row r="98" spans="1:31" s="3" customFormat="1" ht="19.5" customHeight="1">
      <c r="A98" s="22"/>
      <c r="B98" s="23" t="s">
        <v>65</v>
      </c>
      <c r="C98" s="49">
        <v>40</v>
      </c>
      <c r="D98" s="49">
        <v>60</v>
      </c>
      <c r="E98" s="101">
        <v>3.5</v>
      </c>
      <c r="F98" s="101">
        <v>5.2</v>
      </c>
      <c r="G98" s="101">
        <v>0.3</v>
      </c>
      <c r="H98" s="101">
        <v>0.4</v>
      </c>
      <c r="I98" s="101">
        <v>24.4</v>
      </c>
      <c r="J98" s="101">
        <v>36.6</v>
      </c>
      <c r="K98" s="101">
        <v>113.73</v>
      </c>
      <c r="L98" s="101">
        <v>170.6</v>
      </c>
      <c r="M98" s="69">
        <v>0.06</v>
      </c>
      <c r="N98" s="69">
        <v>0.06</v>
      </c>
      <c r="O98" s="69">
        <v>0</v>
      </c>
      <c r="P98" s="69">
        <v>0</v>
      </c>
      <c r="Q98" s="211">
        <v>0</v>
      </c>
      <c r="R98" s="211">
        <v>0</v>
      </c>
      <c r="S98" s="211">
        <v>0.5</v>
      </c>
      <c r="T98" s="211">
        <v>0.5</v>
      </c>
      <c r="U98" s="259">
        <v>14.8</v>
      </c>
      <c r="V98" s="260"/>
      <c r="W98" s="161">
        <v>22.2</v>
      </c>
      <c r="X98" s="161">
        <v>26</v>
      </c>
      <c r="Y98" s="161">
        <v>39</v>
      </c>
      <c r="Z98" s="161">
        <v>5.6</v>
      </c>
      <c r="AA98" s="161">
        <v>8.4</v>
      </c>
      <c r="AB98" s="214">
        <v>0.27</v>
      </c>
      <c r="AC98" s="69">
        <v>0.27</v>
      </c>
      <c r="AD98" s="169">
        <v>3.37</v>
      </c>
      <c r="AE98" s="237">
        <v>5.35</v>
      </c>
    </row>
    <row r="99" spans="1:31" s="3" customFormat="1" ht="22.5" customHeight="1">
      <c r="A99" s="19"/>
      <c r="B99" s="34"/>
      <c r="C99" s="48"/>
      <c r="D99" s="48"/>
      <c r="E99" s="151">
        <f aca="true" t="shared" si="33" ref="E99:U99">SUM(E96:E98)</f>
        <v>4.1</v>
      </c>
      <c r="F99" s="151">
        <f t="shared" si="33"/>
        <v>5.800000000000001</v>
      </c>
      <c r="G99" s="151">
        <f t="shared" si="33"/>
        <v>0.3</v>
      </c>
      <c r="H99" s="151">
        <f t="shared" si="33"/>
        <v>0.4</v>
      </c>
      <c r="I99" s="151">
        <f t="shared" si="33"/>
        <v>83.19999999999999</v>
      </c>
      <c r="J99" s="151">
        <f t="shared" si="33"/>
        <v>95.4</v>
      </c>
      <c r="K99" s="151">
        <f t="shared" si="33"/>
        <v>360.93</v>
      </c>
      <c r="L99" s="151">
        <f t="shared" si="33"/>
        <v>417.79999999999995</v>
      </c>
      <c r="M99" s="152">
        <f t="shared" si="33"/>
        <v>0.1</v>
      </c>
      <c r="N99" s="152">
        <f t="shared" si="33"/>
        <v>0.1</v>
      </c>
      <c r="O99" s="153">
        <f t="shared" si="33"/>
        <v>10</v>
      </c>
      <c r="P99" s="153">
        <f t="shared" si="33"/>
        <v>10</v>
      </c>
      <c r="Q99" s="153">
        <f t="shared" si="33"/>
        <v>0</v>
      </c>
      <c r="R99" s="153">
        <f t="shared" si="33"/>
        <v>0</v>
      </c>
      <c r="S99" s="153">
        <f t="shared" si="33"/>
        <v>0.7</v>
      </c>
      <c r="T99" s="153">
        <f t="shared" si="33"/>
        <v>0.7</v>
      </c>
      <c r="U99" s="275">
        <f t="shared" si="33"/>
        <v>60.8</v>
      </c>
      <c r="V99" s="276"/>
      <c r="W99" s="208">
        <f aca="true" t="shared" si="34" ref="W99:AE99">SUM(W96:W98)</f>
        <v>68.2</v>
      </c>
      <c r="X99" s="208">
        <f t="shared" si="34"/>
        <v>45</v>
      </c>
      <c r="Y99" s="208">
        <f t="shared" si="34"/>
        <v>58</v>
      </c>
      <c r="Z99" s="208">
        <f t="shared" si="34"/>
        <v>24.6</v>
      </c>
      <c r="AA99" s="208">
        <f t="shared" si="34"/>
        <v>27.4</v>
      </c>
      <c r="AB99" s="208">
        <f t="shared" si="34"/>
        <v>1.37</v>
      </c>
      <c r="AC99" s="208">
        <f t="shared" si="34"/>
        <v>1.37</v>
      </c>
      <c r="AD99" s="208">
        <f t="shared" si="34"/>
        <v>13.11</v>
      </c>
      <c r="AE99" s="208">
        <f t="shared" si="34"/>
        <v>15.09</v>
      </c>
    </row>
    <row r="100" spans="1:31" s="3" customFormat="1" ht="19.5" customHeight="1">
      <c r="A100" s="31"/>
      <c r="B100" s="32" t="s">
        <v>84</v>
      </c>
      <c r="C100" s="36"/>
      <c r="D100" s="36"/>
      <c r="E100" s="68"/>
      <c r="F100" s="68"/>
      <c r="G100" s="68"/>
      <c r="H100" s="68"/>
      <c r="I100" s="68"/>
      <c r="J100" s="68"/>
      <c r="K100" s="68"/>
      <c r="L100" s="68"/>
      <c r="M100" s="121"/>
      <c r="N100" s="121"/>
      <c r="O100" s="101"/>
      <c r="P100" s="101"/>
      <c r="Q100" s="172"/>
      <c r="R100" s="172"/>
      <c r="S100" s="172"/>
      <c r="T100" s="172"/>
      <c r="U100" s="267"/>
      <c r="V100" s="268"/>
      <c r="W100" s="215"/>
      <c r="X100" s="215"/>
      <c r="Y100" s="215"/>
      <c r="Z100" s="215"/>
      <c r="AA100" s="215"/>
      <c r="AB100" s="215"/>
      <c r="AC100" s="163"/>
      <c r="AD100" s="173"/>
      <c r="AE100" s="236"/>
    </row>
    <row r="101" spans="1:31" s="3" customFormat="1" ht="24" customHeight="1">
      <c r="A101" s="31">
        <v>608</v>
      </c>
      <c r="B101" s="23" t="s">
        <v>100</v>
      </c>
      <c r="C101" s="36" t="s">
        <v>115</v>
      </c>
      <c r="D101" s="36" t="s">
        <v>114</v>
      </c>
      <c r="E101" s="216">
        <v>15.14</v>
      </c>
      <c r="F101" s="216">
        <v>20.21</v>
      </c>
      <c r="G101" s="217">
        <v>7.89</v>
      </c>
      <c r="H101" s="217">
        <v>9.85</v>
      </c>
      <c r="I101" s="217">
        <v>5.85</v>
      </c>
      <c r="J101" s="217">
        <v>7.95</v>
      </c>
      <c r="K101" s="216">
        <v>154.95</v>
      </c>
      <c r="L101" s="216">
        <v>201.3</v>
      </c>
      <c r="M101" s="217">
        <v>0.07</v>
      </c>
      <c r="N101" s="217">
        <v>0.09</v>
      </c>
      <c r="O101" s="217">
        <v>0.23</v>
      </c>
      <c r="P101" s="217">
        <v>0.31</v>
      </c>
      <c r="Q101" s="217">
        <v>0.34</v>
      </c>
      <c r="R101" s="217">
        <v>0.6</v>
      </c>
      <c r="S101" s="217">
        <v>0.68</v>
      </c>
      <c r="T101" s="217">
        <v>0.91</v>
      </c>
      <c r="U101" s="271">
        <v>12.61</v>
      </c>
      <c r="V101" s="272"/>
      <c r="W101" s="217">
        <v>17.29</v>
      </c>
      <c r="X101" s="217">
        <v>23</v>
      </c>
      <c r="Y101" s="217">
        <v>31</v>
      </c>
      <c r="Z101" s="217">
        <v>23.1</v>
      </c>
      <c r="AA101" s="217">
        <v>30.8</v>
      </c>
      <c r="AB101" s="217">
        <v>1.7</v>
      </c>
      <c r="AC101" s="217">
        <v>2.28</v>
      </c>
      <c r="AD101" s="169">
        <v>12.89</v>
      </c>
      <c r="AE101" s="237">
        <v>24.03</v>
      </c>
    </row>
    <row r="102" spans="1:31" s="3" customFormat="1" ht="23.25" customHeight="1">
      <c r="A102" s="154">
        <v>417</v>
      </c>
      <c r="B102" s="155" t="s">
        <v>153</v>
      </c>
      <c r="C102" s="154" t="s">
        <v>89</v>
      </c>
      <c r="D102" s="154" t="s">
        <v>93</v>
      </c>
      <c r="E102" s="156">
        <v>5.52</v>
      </c>
      <c r="F102" s="156">
        <v>6.2</v>
      </c>
      <c r="G102" s="156">
        <v>4.52</v>
      </c>
      <c r="H102" s="156">
        <v>5.3</v>
      </c>
      <c r="I102" s="156">
        <v>26.45</v>
      </c>
      <c r="J102" s="156">
        <v>32.8</v>
      </c>
      <c r="K102" s="156">
        <v>203</v>
      </c>
      <c r="L102" s="156">
        <v>203</v>
      </c>
      <c r="M102" s="157">
        <v>0</v>
      </c>
      <c r="N102" s="158">
        <v>0.15</v>
      </c>
      <c r="O102" s="156">
        <v>1.5</v>
      </c>
      <c r="P102" s="159">
        <v>0.1</v>
      </c>
      <c r="Q102" s="226">
        <v>0.01</v>
      </c>
      <c r="R102" s="226">
        <v>0.2</v>
      </c>
      <c r="S102" s="226">
        <v>0.1</v>
      </c>
      <c r="T102" s="226">
        <v>0</v>
      </c>
      <c r="U102" s="267">
        <v>39.6</v>
      </c>
      <c r="V102" s="268"/>
      <c r="W102" s="227">
        <v>39.6</v>
      </c>
      <c r="X102" s="227">
        <v>168.1</v>
      </c>
      <c r="Y102" s="227">
        <v>28.8</v>
      </c>
      <c r="Z102" s="227">
        <v>19.6</v>
      </c>
      <c r="AA102" s="227">
        <v>20.6</v>
      </c>
      <c r="AB102" s="227">
        <v>1.25</v>
      </c>
      <c r="AC102" s="158">
        <v>1.2</v>
      </c>
      <c r="AD102" s="173">
        <v>3.75</v>
      </c>
      <c r="AE102" s="236">
        <v>8.51</v>
      </c>
    </row>
    <row r="103" spans="1:31" ht="19.5" customHeight="1">
      <c r="A103" s="25">
        <v>45</v>
      </c>
      <c r="B103" s="24" t="s">
        <v>98</v>
      </c>
      <c r="C103" s="49">
        <v>60</v>
      </c>
      <c r="D103" s="49">
        <v>100</v>
      </c>
      <c r="E103" s="68">
        <f>F103*0.6</f>
        <v>0.84</v>
      </c>
      <c r="F103" s="68">
        <v>1.4</v>
      </c>
      <c r="G103" s="68">
        <f>H103*0.6</f>
        <v>6.6</v>
      </c>
      <c r="H103" s="68">
        <v>11</v>
      </c>
      <c r="I103" s="68">
        <f>J103*0.6</f>
        <v>4.08</v>
      </c>
      <c r="J103" s="68">
        <v>6.8</v>
      </c>
      <c r="K103" s="68">
        <f>L103*0.6</f>
        <v>118.8</v>
      </c>
      <c r="L103" s="68">
        <v>198</v>
      </c>
      <c r="M103" s="69">
        <f>N103*0.6</f>
        <v>0.018</v>
      </c>
      <c r="N103" s="220">
        <v>0.03</v>
      </c>
      <c r="O103" s="69">
        <v>3.5</v>
      </c>
      <c r="P103" s="220">
        <v>58</v>
      </c>
      <c r="Q103" s="68">
        <v>0</v>
      </c>
      <c r="R103" s="221">
        <v>0</v>
      </c>
      <c r="S103" s="68">
        <f>T103*0.6</f>
        <v>1.668</v>
      </c>
      <c r="T103" s="221">
        <v>2.78</v>
      </c>
      <c r="U103" s="259">
        <v>14.2</v>
      </c>
      <c r="V103" s="260"/>
      <c r="W103" s="68">
        <v>23.6</v>
      </c>
      <c r="X103" s="221">
        <v>17.1</v>
      </c>
      <c r="Y103" s="68">
        <v>28.5</v>
      </c>
      <c r="Z103" s="221">
        <v>2.2</v>
      </c>
      <c r="AA103" s="69">
        <v>3.7</v>
      </c>
      <c r="AB103" s="222">
        <v>0.46</v>
      </c>
      <c r="AC103" s="121">
        <v>0.76</v>
      </c>
      <c r="AD103" s="169">
        <v>1.76</v>
      </c>
      <c r="AE103" s="237">
        <v>1.76</v>
      </c>
    </row>
    <row r="104" spans="1:31" s="3" customFormat="1" ht="23.25" customHeight="1">
      <c r="A104" s="22"/>
      <c r="B104" s="23" t="s">
        <v>65</v>
      </c>
      <c r="C104" s="49">
        <v>40</v>
      </c>
      <c r="D104" s="49">
        <v>60</v>
      </c>
      <c r="E104" s="101">
        <v>3.5</v>
      </c>
      <c r="F104" s="101">
        <v>5.2</v>
      </c>
      <c r="G104" s="101">
        <v>0.3</v>
      </c>
      <c r="H104" s="101">
        <v>0.4</v>
      </c>
      <c r="I104" s="101">
        <v>24.4</v>
      </c>
      <c r="J104" s="101">
        <v>36.6</v>
      </c>
      <c r="K104" s="101">
        <v>113.73</v>
      </c>
      <c r="L104" s="101">
        <v>170.6</v>
      </c>
      <c r="M104" s="69">
        <v>0.06</v>
      </c>
      <c r="N104" s="69">
        <v>0.06</v>
      </c>
      <c r="O104" s="69">
        <v>0</v>
      </c>
      <c r="P104" s="69">
        <v>0</v>
      </c>
      <c r="Q104" s="211">
        <v>0</v>
      </c>
      <c r="R104" s="211">
        <v>0</v>
      </c>
      <c r="S104" s="211">
        <v>0.5</v>
      </c>
      <c r="T104" s="211">
        <v>0.5</v>
      </c>
      <c r="U104" s="259">
        <v>14.8</v>
      </c>
      <c r="V104" s="260"/>
      <c r="W104" s="161">
        <v>22.2</v>
      </c>
      <c r="X104" s="161">
        <v>26</v>
      </c>
      <c r="Y104" s="161">
        <v>39</v>
      </c>
      <c r="Z104" s="161">
        <v>5.6</v>
      </c>
      <c r="AA104" s="161">
        <v>8.4</v>
      </c>
      <c r="AB104" s="214">
        <v>0.27</v>
      </c>
      <c r="AC104" s="69">
        <v>0.27</v>
      </c>
      <c r="AD104" s="169">
        <v>3.37</v>
      </c>
      <c r="AE104" s="237">
        <v>5.35</v>
      </c>
    </row>
    <row r="105" spans="1:31" ht="27" customHeight="1">
      <c r="A105" s="48">
        <v>868</v>
      </c>
      <c r="B105" s="34" t="s">
        <v>109</v>
      </c>
      <c r="C105" s="43" t="s">
        <v>110</v>
      </c>
      <c r="D105" s="43" t="s">
        <v>110</v>
      </c>
      <c r="E105" s="68">
        <v>0.56</v>
      </c>
      <c r="F105" s="68">
        <v>0.56</v>
      </c>
      <c r="G105" s="68">
        <v>0.03</v>
      </c>
      <c r="H105" s="68">
        <v>0.03</v>
      </c>
      <c r="I105" s="68">
        <v>27.89</v>
      </c>
      <c r="J105" s="68">
        <v>27.89</v>
      </c>
      <c r="K105" s="68">
        <v>113.76</v>
      </c>
      <c r="L105" s="68">
        <v>113.76</v>
      </c>
      <c r="M105" s="69">
        <v>0.1</v>
      </c>
      <c r="N105" s="69">
        <v>0.1</v>
      </c>
      <c r="O105" s="68">
        <v>0.2</v>
      </c>
      <c r="P105" s="68">
        <v>0.2</v>
      </c>
      <c r="Q105" s="178">
        <v>0</v>
      </c>
      <c r="R105" s="178">
        <v>0</v>
      </c>
      <c r="S105" s="178">
        <v>0</v>
      </c>
      <c r="T105" s="178">
        <v>0</v>
      </c>
      <c r="U105" s="259">
        <v>79</v>
      </c>
      <c r="V105" s="260"/>
      <c r="W105" s="179">
        <v>79</v>
      </c>
      <c r="X105" s="179">
        <v>0</v>
      </c>
      <c r="Y105" s="179">
        <v>0</v>
      </c>
      <c r="Z105" s="179">
        <v>0.1</v>
      </c>
      <c r="AA105" s="179">
        <v>0.1</v>
      </c>
      <c r="AB105" s="179">
        <v>0.14</v>
      </c>
      <c r="AC105" s="69">
        <v>0.14</v>
      </c>
      <c r="AD105" s="169">
        <v>2.72</v>
      </c>
      <c r="AE105" s="237">
        <v>2.72</v>
      </c>
    </row>
    <row r="106" spans="1:31" s="3" customFormat="1" ht="24.75" customHeight="1">
      <c r="A106" s="31"/>
      <c r="B106" s="32"/>
      <c r="C106" s="58"/>
      <c r="D106" s="58"/>
      <c r="E106" s="107">
        <f aca="true" t="shared" si="35" ref="E106:U106">SUM(E102:E105)</f>
        <v>10.42</v>
      </c>
      <c r="F106" s="107">
        <v>33.57</v>
      </c>
      <c r="G106" s="107">
        <f t="shared" si="35"/>
        <v>11.45</v>
      </c>
      <c r="H106" s="107">
        <v>26.58</v>
      </c>
      <c r="I106" s="107">
        <f t="shared" si="35"/>
        <v>82.82</v>
      </c>
      <c r="J106" s="107">
        <v>112.04</v>
      </c>
      <c r="K106" s="107">
        <f t="shared" si="35"/>
        <v>549.2900000000001</v>
      </c>
      <c r="L106" s="107">
        <v>886.66</v>
      </c>
      <c r="M106" s="107">
        <f t="shared" si="35"/>
        <v>0.178</v>
      </c>
      <c r="N106" s="107">
        <v>0.43</v>
      </c>
      <c r="O106" s="107">
        <f t="shared" si="35"/>
        <v>5.2</v>
      </c>
      <c r="P106" s="107">
        <v>58.61</v>
      </c>
      <c r="Q106" s="107">
        <f t="shared" si="35"/>
        <v>0.01</v>
      </c>
      <c r="R106" s="107">
        <v>0.8</v>
      </c>
      <c r="S106" s="107">
        <f t="shared" si="35"/>
        <v>2.268</v>
      </c>
      <c r="T106" s="107">
        <v>4.19</v>
      </c>
      <c r="U106" s="263">
        <f t="shared" si="35"/>
        <v>147.6</v>
      </c>
      <c r="V106" s="264"/>
      <c r="W106" s="201">
        <v>181.69</v>
      </c>
      <c r="X106" s="201">
        <f aca="true" t="shared" si="36" ref="X106:AD106">SUM(X102:X105)</f>
        <v>211.2</v>
      </c>
      <c r="Y106" s="201">
        <v>127.3</v>
      </c>
      <c r="Z106" s="201">
        <f t="shared" si="36"/>
        <v>27.5</v>
      </c>
      <c r="AA106" s="201">
        <v>63.6</v>
      </c>
      <c r="AB106" s="201">
        <f t="shared" si="36"/>
        <v>2.12</v>
      </c>
      <c r="AC106" s="201">
        <v>4.65</v>
      </c>
      <c r="AD106" s="201">
        <f t="shared" si="36"/>
        <v>11.6</v>
      </c>
      <c r="AE106" s="201">
        <v>42.37</v>
      </c>
    </row>
    <row r="107" spans="1:31" ht="18.75" customHeight="1">
      <c r="A107" s="31"/>
      <c r="B107" s="32" t="s">
        <v>5</v>
      </c>
      <c r="C107" s="58"/>
      <c r="D107" s="58"/>
      <c r="E107" s="107">
        <f aca="true" t="shared" si="37" ref="E107:U107">E106+E99</f>
        <v>14.52</v>
      </c>
      <c r="F107" s="107">
        <f t="shared" si="37"/>
        <v>39.370000000000005</v>
      </c>
      <c r="G107" s="107">
        <f t="shared" si="37"/>
        <v>11.75</v>
      </c>
      <c r="H107" s="107">
        <f t="shared" si="37"/>
        <v>26.979999999999997</v>
      </c>
      <c r="I107" s="107">
        <f t="shared" si="37"/>
        <v>166.01999999999998</v>
      </c>
      <c r="J107" s="107">
        <f t="shared" si="37"/>
        <v>207.44</v>
      </c>
      <c r="K107" s="107">
        <f t="shared" si="37"/>
        <v>910.22</v>
      </c>
      <c r="L107" s="107">
        <f t="shared" si="37"/>
        <v>1304.46</v>
      </c>
      <c r="M107" s="107">
        <f t="shared" si="37"/>
        <v>0.278</v>
      </c>
      <c r="N107" s="107">
        <f t="shared" si="37"/>
        <v>0.53</v>
      </c>
      <c r="O107" s="107">
        <f t="shared" si="37"/>
        <v>15.2</v>
      </c>
      <c r="P107" s="107">
        <f t="shared" si="37"/>
        <v>68.61</v>
      </c>
      <c r="Q107" s="107">
        <f t="shared" si="37"/>
        <v>0.01</v>
      </c>
      <c r="R107" s="107">
        <f t="shared" si="37"/>
        <v>0.8</v>
      </c>
      <c r="S107" s="107">
        <f t="shared" si="37"/>
        <v>2.968</v>
      </c>
      <c r="T107" s="107">
        <f t="shared" si="37"/>
        <v>4.890000000000001</v>
      </c>
      <c r="U107" s="255">
        <f t="shared" si="37"/>
        <v>208.39999999999998</v>
      </c>
      <c r="V107" s="256"/>
      <c r="W107" s="196">
        <f aca="true" t="shared" si="38" ref="W107:AE107">SUM(W99,W106)</f>
        <v>249.89</v>
      </c>
      <c r="X107" s="196">
        <f t="shared" si="38"/>
        <v>256.2</v>
      </c>
      <c r="Y107" s="196">
        <f t="shared" si="38"/>
        <v>185.3</v>
      </c>
      <c r="Z107" s="196">
        <f t="shared" si="38"/>
        <v>52.1</v>
      </c>
      <c r="AA107" s="196">
        <f t="shared" si="38"/>
        <v>91</v>
      </c>
      <c r="AB107" s="196">
        <f t="shared" si="38"/>
        <v>3.49</v>
      </c>
      <c r="AC107" s="196">
        <f t="shared" si="38"/>
        <v>6.0200000000000005</v>
      </c>
      <c r="AD107" s="196">
        <f t="shared" si="38"/>
        <v>24.71</v>
      </c>
      <c r="AE107" s="196">
        <f t="shared" si="38"/>
        <v>57.459999999999994</v>
      </c>
    </row>
    <row r="108" spans="1:31" ht="16.5" customHeight="1">
      <c r="A108" s="31"/>
      <c r="B108" s="38" t="s">
        <v>6</v>
      </c>
      <c r="C108" s="60"/>
      <c r="D108" s="60"/>
      <c r="E108" s="109"/>
      <c r="F108" s="109"/>
      <c r="G108" s="109"/>
      <c r="H108" s="109"/>
      <c r="I108" s="109"/>
      <c r="J108" s="109"/>
      <c r="K108" s="109"/>
      <c r="L108" s="109"/>
      <c r="M108" s="124"/>
      <c r="N108" s="124"/>
      <c r="O108" s="109"/>
      <c r="P108" s="109"/>
      <c r="Q108" s="180"/>
      <c r="R108" s="180"/>
      <c r="S108" s="180"/>
      <c r="T108" s="180"/>
      <c r="U108" s="257"/>
      <c r="V108" s="258"/>
      <c r="W108" s="181"/>
      <c r="X108" s="181"/>
      <c r="Y108" s="181"/>
      <c r="Z108" s="181"/>
      <c r="AA108" s="181"/>
      <c r="AB108" s="181"/>
      <c r="AC108" s="168"/>
      <c r="AD108" s="174"/>
      <c r="AE108" s="239"/>
    </row>
    <row r="109" spans="1:31" ht="16.5" customHeight="1">
      <c r="A109" s="31"/>
      <c r="B109" s="32" t="s">
        <v>87</v>
      </c>
      <c r="C109" s="36"/>
      <c r="D109" s="36"/>
      <c r="E109" s="68"/>
      <c r="F109" s="68"/>
      <c r="G109" s="68"/>
      <c r="H109" s="68"/>
      <c r="I109" s="68"/>
      <c r="J109" s="68"/>
      <c r="K109" s="68"/>
      <c r="L109" s="68"/>
      <c r="M109" s="121"/>
      <c r="N109" s="121"/>
      <c r="O109" s="101"/>
      <c r="P109" s="101"/>
      <c r="Q109" s="172"/>
      <c r="R109" s="172"/>
      <c r="S109" s="172"/>
      <c r="T109" s="172"/>
      <c r="U109" s="267"/>
      <c r="V109" s="268"/>
      <c r="W109" s="215"/>
      <c r="X109" s="215"/>
      <c r="Y109" s="215"/>
      <c r="Z109" s="215"/>
      <c r="AA109" s="215"/>
      <c r="AB109" s="215"/>
      <c r="AC109" s="121"/>
      <c r="AD109" s="169"/>
      <c r="AE109" s="237"/>
    </row>
    <row r="110" spans="1:31" ht="24.75" customHeight="1">
      <c r="A110" s="22">
        <v>168</v>
      </c>
      <c r="B110" s="45" t="s">
        <v>118</v>
      </c>
      <c r="C110" s="49" t="s">
        <v>92</v>
      </c>
      <c r="D110" s="49" t="s">
        <v>93</v>
      </c>
      <c r="E110" s="101">
        <v>3.4</v>
      </c>
      <c r="F110" s="101">
        <v>4.8</v>
      </c>
      <c r="G110" s="101">
        <v>5.6</v>
      </c>
      <c r="H110" s="101">
        <v>8.2</v>
      </c>
      <c r="I110" s="101">
        <v>22.8</v>
      </c>
      <c r="J110" s="101">
        <v>30.4</v>
      </c>
      <c r="K110" s="101">
        <v>108.13</v>
      </c>
      <c r="L110" s="101">
        <v>220</v>
      </c>
      <c r="M110" s="121">
        <v>0.02</v>
      </c>
      <c r="N110" s="121">
        <v>0.03</v>
      </c>
      <c r="O110" s="121">
        <v>0</v>
      </c>
      <c r="P110" s="121">
        <v>0</v>
      </c>
      <c r="Q110" s="212">
        <v>0.06</v>
      </c>
      <c r="R110" s="212">
        <v>0.08</v>
      </c>
      <c r="S110" s="212">
        <v>0</v>
      </c>
      <c r="T110" s="212">
        <v>0</v>
      </c>
      <c r="U110" s="267">
        <v>71.08</v>
      </c>
      <c r="V110" s="268"/>
      <c r="W110" s="228">
        <v>94.78</v>
      </c>
      <c r="X110" s="228">
        <v>48.48</v>
      </c>
      <c r="Y110" s="228">
        <v>64.65</v>
      </c>
      <c r="Z110" s="228">
        <v>17.45</v>
      </c>
      <c r="AA110" s="228">
        <v>23.27</v>
      </c>
      <c r="AB110" s="228">
        <v>0.97</v>
      </c>
      <c r="AC110" s="121">
        <v>1.3</v>
      </c>
      <c r="AD110" s="169">
        <v>6.79</v>
      </c>
      <c r="AE110" s="237">
        <v>8.57</v>
      </c>
    </row>
    <row r="111" spans="1:31" ht="24.75" customHeight="1">
      <c r="A111" s="25">
        <v>943</v>
      </c>
      <c r="B111" s="23" t="s">
        <v>83</v>
      </c>
      <c r="C111" s="134" t="s">
        <v>94</v>
      </c>
      <c r="D111" s="134" t="s">
        <v>94</v>
      </c>
      <c r="E111" s="44">
        <v>0.2</v>
      </c>
      <c r="F111" s="44">
        <v>0.2</v>
      </c>
      <c r="G111" s="44">
        <v>0</v>
      </c>
      <c r="H111" s="44">
        <v>0</v>
      </c>
      <c r="I111" s="44">
        <v>14</v>
      </c>
      <c r="J111" s="44">
        <v>14</v>
      </c>
      <c r="K111" s="44">
        <v>56</v>
      </c>
      <c r="L111" s="44">
        <v>56</v>
      </c>
      <c r="M111" s="55">
        <v>0</v>
      </c>
      <c r="N111" s="55">
        <v>0</v>
      </c>
      <c r="O111" s="55">
        <v>0</v>
      </c>
      <c r="P111" s="55">
        <v>0</v>
      </c>
      <c r="Q111" s="210">
        <v>0</v>
      </c>
      <c r="R111" s="210">
        <v>0</v>
      </c>
      <c r="S111" s="210">
        <v>0</v>
      </c>
      <c r="T111" s="210">
        <v>0</v>
      </c>
      <c r="U111" s="265">
        <v>12</v>
      </c>
      <c r="V111" s="266"/>
      <c r="W111" s="195">
        <v>12</v>
      </c>
      <c r="X111" s="195">
        <v>8</v>
      </c>
      <c r="Y111" s="195">
        <v>8</v>
      </c>
      <c r="Z111" s="195">
        <v>6</v>
      </c>
      <c r="AA111" s="195">
        <v>6</v>
      </c>
      <c r="AB111" s="195">
        <v>0.8</v>
      </c>
      <c r="AC111" s="55">
        <v>0.8</v>
      </c>
      <c r="AD111" s="169">
        <v>0.84</v>
      </c>
      <c r="AE111" s="237">
        <v>0.84</v>
      </c>
    </row>
    <row r="112" spans="1:31" ht="24.75" customHeight="1">
      <c r="A112" s="22"/>
      <c r="B112" s="23" t="s">
        <v>65</v>
      </c>
      <c r="C112" s="49">
        <v>40</v>
      </c>
      <c r="D112" s="49">
        <v>60</v>
      </c>
      <c r="E112" s="101">
        <v>3.5</v>
      </c>
      <c r="F112" s="101">
        <v>5.2</v>
      </c>
      <c r="G112" s="101">
        <v>0.3</v>
      </c>
      <c r="H112" s="101">
        <v>0.4</v>
      </c>
      <c r="I112" s="101">
        <v>24.4</v>
      </c>
      <c r="J112" s="101">
        <v>36.6</v>
      </c>
      <c r="K112" s="101">
        <v>113.73</v>
      </c>
      <c r="L112" s="101">
        <v>170.6</v>
      </c>
      <c r="M112" s="69">
        <v>0.06</v>
      </c>
      <c r="N112" s="69">
        <v>0.06</v>
      </c>
      <c r="O112" s="69">
        <v>0</v>
      </c>
      <c r="P112" s="69">
        <v>0</v>
      </c>
      <c r="Q112" s="211">
        <v>0</v>
      </c>
      <c r="R112" s="211">
        <v>0</v>
      </c>
      <c r="S112" s="211">
        <v>0.5</v>
      </c>
      <c r="T112" s="211">
        <v>0.5</v>
      </c>
      <c r="U112" s="259">
        <v>14.8</v>
      </c>
      <c r="V112" s="260"/>
      <c r="W112" s="161">
        <v>22.2</v>
      </c>
      <c r="X112" s="161">
        <v>26</v>
      </c>
      <c r="Y112" s="161">
        <v>39</v>
      </c>
      <c r="Z112" s="161">
        <v>5.6</v>
      </c>
      <c r="AA112" s="161">
        <v>8.4</v>
      </c>
      <c r="AB112" s="214">
        <v>0.27</v>
      </c>
      <c r="AC112" s="69">
        <v>0.27</v>
      </c>
      <c r="AD112" s="169">
        <v>3.37</v>
      </c>
      <c r="AE112" s="237">
        <v>5.35</v>
      </c>
    </row>
    <row r="113" spans="1:31" ht="24.75" customHeight="1">
      <c r="A113" s="22"/>
      <c r="B113" s="185"/>
      <c r="C113" s="186"/>
      <c r="D113" s="186"/>
      <c r="E113" s="111">
        <f aca="true" t="shared" si="39" ref="E113:U113">SUM(E110:E112)</f>
        <v>7.1</v>
      </c>
      <c r="F113" s="111">
        <f t="shared" si="39"/>
        <v>10.2</v>
      </c>
      <c r="G113" s="111">
        <f t="shared" si="39"/>
        <v>5.8999999999999995</v>
      </c>
      <c r="H113" s="111">
        <f t="shared" si="39"/>
        <v>8.6</v>
      </c>
      <c r="I113" s="111">
        <f t="shared" si="39"/>
        <v>61.199999999999996</v>
      </c>
      <c r="J113" s="111">
        <f t="shared" si="39"/>
        <v>81</v>
      </c>
      <c r="K113" s="111">
        <f t="shared" si="39"/>
        <v>277.86</v>
      </c>
      <c r="L113" s="111">
        <f t="shared" si="39"/>
        <v>446.6</v>
      </c>
      <c r="M113" s="112">
        <f t="shared" si="39"/>
        <v>0.08</v>
      </c>
      <c r="N113" s="112">
        <f t="shared" si="39"/>
        <v>0.09</v>
      </c>
      <c r="O113" s="112">
        <f t="shared" si="39"/>
        <v>0</v>
      </c>
      <c r="P113" s="112">
        <f t="shared" si="39"/>
        <v>0</v>
      </c>
      <c r="Q113" s="112">
        <f t="shared" si="39"/>
        <v>0.06</v>
      </c>
      <c r="R113" s="112">
        <f t="shared" si="39"/>
        <v>0.08</v>
      </c>
      <c r="S113" s="112">
        <f t="shared" si="39"/>
        <v>0.5</v>
      </c>
      <c r="T113" s="112">
        <f t="shared" si="39"/>
        <v>0.5</v>
      </c>
      <c r="U113" s="255">
        <f t="shared" si="39"/>
        <v>97.88</v>
      </c>
      <c r="V113" s="256"/>
      <c r="W113" s="196">
        <f>SUM(W110:W112)</f>
        <v>128.98</v>
      </c>
      <c r="X113" s="196">
        <f aca="true" t="shared" si="40" ref="X113:AE113">SUM(X110:X112)</f>
        <v>82.47999999999999</v>
      </c>
      <c r="Y113" s="196">
        <f t="shared" si="40"/>
        <v>111.65</v>
      </c>
      <c r="Z113" s="196">
        <f t="shared" si="40"/>
        <v>29.049999999999997</v>
      </c>
      <c r="AA113" s="196">
        <f t="shared" si="40"/>
        <v>37.67</v>
      </c>
      <c r="AB113" s="196">
        <f t="shared" si="40"/>
        <v>2.04</v>
      </c>
      <c r="AC113" s="196">
        <f t="shared" si="40"/>
        <v>2.37</v>
      </c>
      <c r="AD113" s="196">
        <f t="shared" si="40"/>
        <v>11</v>
      </c>
      <c r="AE113" s="196">
        <f t="shared" si="40"/>
        <v>14.76</v>
      </c>
    </row>
    <row r="114" spans="1:31" ht="24.75" customHeight="1">
      <c r="A114" s="31"/>
      <c r="B114" s="32" t="s">
        <v>119</v>
      </c>
      <c r="C114" s="36"/>
      <c r="D114" s="36"/>
      <c r="E114" s="68"/>
      <c r="F114" s="68"/>
      <c r="G114" s="68"/>
      <c r="H114" s="68"/>
      <c r="I114" s="68"/>
      <c r="J114" s="68"/>
      <c r="K114" s="68"/>
      <c r="L114" s="68"/>
      <c r="M114" s="121"/>
      <c r="N114" s="121"/>
      <c r="O114" s="101"/>
      <c r="P114" s="101"/>
      <c r="Q114" s="172"/>
      <c r="R114" s="172"/>
      <c r="S114" s="172"/>
      <c r="T114" s="172"/>
      <c r="U114" s="267"/>
      <c r="V114" s="268"/>
      <c r="W114" s="215"/>
      <c r="X114" s="215"/>
      <c r="Y114" s="215"/>
      <c r="Z114" s="215"/>
      <c r="AA114" s="215"/>
      <c r="AB114" s="215"/>
      <c r="AC114" s="163"/>
      <c r="AD114" s="173"/>
      <c r="AE114" s="236"/>
    </row>
    <row r="115" spans="1:31" ht="24.75" customHeight="1">
      <c r="A115" s="31">
        <v>197</v>
      </c>
      <c r="B115" s="23" t="s">
        <v>143</v>
      </c>
      <c r="C115" s="48" t="s">
        <v>86</v>
      </c>
      <c r="D115" s="48" t="s">
        <v>86</v>
      </c>
      <c r="E115" s="33">
        <v>24.8</v>
      </c>
      <c r="F115" s="33">
        <v>24.8</v>
      </c>
      <c r="G115" s="33">
        <v>7.2</v>
      </c>
      <c r="H115" s="33">
        <v>7.2</v>
      </c>
      <c r="I115" s="33">
        <v>15.9</v>
      </c>
      <c r="J115" s="33">
        <v>15.9</v>
      </c>
      <c r="K115" s="33">
        <v>138.5</v>
      </c>
      <c r="L115" s="33">
        <v>138.5</v>
      </c>
      <c r="M115" s="56">
        <v>0.09</v>
      </c>
      <c r="N115" s="55">
        <v>0.09</v>
      </c>
      <c r="O115" s="44">
        <v>16.7</v>
      </c>
      <c r="P115" s="33">
        <v>16.7</v>
      </c>
      <c r="Q115" s="194">
        <v>20</v>
      </c>
      <c r="R115" s="194">
        <v>20</v>
      </c>
      <c r="S115" s="194">
        <v>0</v>
      </c>
      <c r="T115" s="194">
        <v>0</v>
      </c>
      <c r="U115" s="277">
        <v>25.46</v>
      </c>
      <c r="V115" s="278"/>
      <c r="W115" s="198">
        <v>25.46</v>
      </c>
      <c r="X115" s="198">
        <v>74.6</v>
      </c>
      <c r="Y115" s="198">
        <v>74.6</v>
      </c>
      <c r="Z115" s="198">
        <v>26.24</v>
      </c>
      <c r="AA115" s="198">
        <v>26.24</v>
      </c>
      <c r="AB115" s="198">
        <v>1.01</v>
      </c>
      <c r="AC115" s="166">
        <v>1.01</v>
      </c>
      <c r="AD115" s="173">
        <v>11.93</v>
      </c>
      <c r="AE115" s="236">
        <v>11.93</v>
      </c>
    </row>
    <row r="116" spans="1:31" s="3" customFormat="1" ht="26.25" customHeight="1">
      <c r="A116" s="135">
        <v>33</v>
      </c>
      <c r="B116" s="23" t="s">
        <v>159</v>
      </c>
      <c r="C116" s="49">
        <v>100</v>
      </c>
      <c r="D116" s="49">
        <v>100</v>
      </c>
      <c r="E116" s="101">
        <v>0.4</v>
      </c>
      <c r="F116" s="101">
        <v>0.9</v>
      </c>
      <c r="G116" s="101">
        <v>0</v>
      </c>
      <c r="H116" s="101">
        <v>3.7</v>
      </c>
      <c r="I116" s="101">
        <v>44.8</v>
      </c>
      <c r="J116" s="101">
        <v>5</v>
      </c>
      <c r="K116" s="101">
        <v>191.2</v>
      </c>
      <c r="L116" s="101">
        <v>56.3</v>
      </c>
      <c r="M116" s="121">
        <v>0.04</v>
      </c>
      <c r="N116" s="121">
        <v>0.01</v>
      </c>
      <c r="O116" s="121">
        <v>10</v>
      </c>
      <c r="P116" s="121">
        <v>5.7</v>
      </c>
      <c r="Q116" s="212">
        <v>0</v>
      </c>
      <c r="R116" s="212">
        <v>0.05</v>
      </c>
      <c r="S116" s="212">
        <v>0.2</v>
      </c>
      <c r="T116" s="212">
        <v>1.7</v>
      </c>
      <c r="U116" s="267">
        <v>34</v>
      </c>
      <c r="V116" s="268"/>
      <c r="W116" s="215">
        <v>125.2</v>
      </c>
      <c r="X116" s="215">
        <v>11</v>
      </c>
      <c r="Y116" s="215">
        <v>150</v>
      </c>
      <c r="Z116" s="215">
        <v>13</v>
      </c>
      <c r="AA116" s="215">
        <v>23.8</v>
      </c>
      <c r="AB116" s="215">
        <v>0.3</v>
      </c>
      <c r="AC116" s="163">
        <v>0.67</v>
      </c>
      <c r="AD116" s="173">
        <v>8.9</v>
      </c>
      <c r="AE116" s="236">
        <v>8.9</v>
      </c>
    </row>
    <row r="117" spans="1:31" ht="25.5" customHeight="1">
      <c r="A117" s="6">
        <v>247</v>
      </c>
      <c r="B117" s="34" t="s">
        <v>113</v>
      </c>
      <c r="C117" s="36" t="s">
        <v>107</v>
      </c>
      <c r="D117" s="36" t="s">
        <v>107</v>
      </c>
      <c r="E117" s="68">
        <v>0</v>
      </c>
      <c r="F117" s="68">
        <v>0</v>
      </c>
      <c r="G117" s="68">
        <v>0</v>
      </c>
      <c r="H117" s="68">
        <v>0</v>
      </c>
      <c r="I117" s="68">
        <v>30.6</v>
      </c>
      <c r="J117" s="68">
        <v>30.6</v>
      </c>
      <c r="K117" s="68">
        <v>118</v>
      </c>
      <c r="L117" s="68">
        <v>118</v>
      </c>
      <c r="M117" s="69">
        <v>0</v>
      </c>
      <c r="N117" s="120">
        <v>0</v>
      </c>
      <c r="O117" s="68">
        <v>60</v>
      </c>
      <c r="P117" s="129">
        <v>60</v>
      </c>
      <c r="Q117" s="209">
        <v>0</v>
      </c>
      <c r="R117" s="209">
        <v>0</v>
      </c>
      <c r="S117" s="209">
        <v>0</v>
      </c>
      <c r="T117" s="209">
        <v>0</v>
      </c>
      <c r="U117" s="261">
        <v>0</v>
      </c>
      <c r="V117" s="262"/>
      <c r="W117" s="162">
        <v>0</v>
      </c>
      <c r="X117" s="162">
        <v>0</v>
      </c>
      <c r="Y117" s="162">
        <v>0</v>
      </c>
      <c r="Z117" s="162">
        <v>0</v>
      </c>
      <c r="AA117" s="162">
        <v>0</v>
      </c>
      <c r="AB117" s="162">
        <v>0.3</v>
      </c>
      <c r="AC117" s="120">
        <v>0.3</v>
      </c>
      <c r="AD117" s="169">
        <v>1.49</v>
      </c>
      <c r="AE117" s="237">
        <v>1.4</v>
      </c>
    </row>
    <row r="118" spans="1:31" ht="16.5" customHeight="1">
      <c r="A118" s="31"/>
      <c r="B118" s="23" t="s">
        <v>65</v>
      </c>
      <c r="C118" s="49">
        <v>40</v>
      </c>
      <c r="D118" s="49">
        <v>60</v>
      </c>
      <c r="E118" s="101">
        <v>3.5</v>
      </c>
      <c r="F118" s="101">
        <v>5.2</v>
      </c>
      <c r="G118" s="101">
        <v>0.3</v>
      </c>
      <c r="H118" s="101">
        <v>0.4</v>
      </c>
      <c r="I118" s="101">
        <v>24.4</v>
      </c>
      <c r="J118" s="101">
        <v>36.6</v>
      </c>
      <c r="K118" s="101">
        <v>113.73</v>
      </c>
      <c r="L118" s="101">
        <v>170.6</v>
      </c>
      <c r="M118" s="69">
        <v>0.06</v>
      </c>
      <c r="N118" s="69">
        <v>0.06</v>
      </c>
      <c r="O118" s="69">
        <v>0</v>
      </c>
      <c r="P118" s="69">
        <v>0</v>
      </c>
      <c r="Q118" s="211">
        <v>0</v>
      </c>
      <c r="R118" s="211">
        <v>0</v>
      </c>
      <c r="S118" s="211">
        <v>0.5</v>
      </c>
      <c r="T118" s="211">
        <v>0.5</v>
      </c>
      <c r="U118" s="259">
        <v>14.8</v>
      </c>
      <c r="V118" s="260"/>
      <c r="W118" s="161">
        <v>22.2</v>
      </c>
      <c r="X118" s="161">
        <v>26</v>
      </c>
      <c r="Y118" s="161">
        <v>39</v>
      </c>
      <c r="Z118" s="161">
        <v>5.6</v>
      </c>
      <c r="AA118" s="161">
        <v>8.4</v>
      </c>
      <c r="AB118" s="214">
        <v>0.27</v>
      </c>
      <c r="AC118" s="69">
        <v>0.27</v>
      </c>
      <c r="AD118" s="169">
        <v>3.37</v>
      </c>
      <c r="AE118" s="237">
        <v>5.35</v>
      </c>
    </row>
    <row r="119" spans="1:31" ht="23.25" customHeight="1">
      <c r="A119" s="31"/>
      <c r="B119" s="34"/>
      <c r="C119" s="36"/>
      <c r="D119" s="36"/>
      <c r="E119" s="107">
        <f aca="true" t="shared" si="41" ref="E119:T119">SUM(E115:E118)</f>
        <v>28.7</v>
      </c>
      <c r="F119" s="107">
        <f t="shared" si="41"/>
        <v>30.9</v>
      </c>
      <c r="G119" s="107">
        <f t="shared" si="41"/>
        <v>7.5</v>
      </c>
      <c r="H119" s="107">
        <f t="shared" si="41"/>
        <v>11.3</v>
      </c>
      <c r="I119" s="107">
        <f t="shared" si="41"/>
        <v>115.69999999999999</v>
      </c>
      <c r="J119" s="107">
        <f t="shared" si="41"/>
        <v>88.1</v>
      </c>
      <c r="K119" s="107">
        <f t="shared" si="41"/>
        <v>561.43</v>
      </c>
      <c r="L119" s="107">
        <f t="shared" si="41"/>
        <v>483.4</v>
      </c>
      <c r="M119" s="122">
        <f t="shared" si="41"/>
        <v>0.19</v>
      </c>
      <c r="N119" s="122">
        <f t="shared" si="41"/>
        <v>0.15999999999999998</v>
      </c>
      <c r="O119" s="111">
        <f t="shared" si="41"/>
        <v>86.7</v>
      </c>
      <c r="P119" s="111">
        <f t="shared" si="41"/>
        <v>82.4</v>
      </c>
      <c r="Q119" s="111">
        <f t="shared" si="41"/>
        <v>20</v>
      </c>
      <c r="R119" s="111">
        <f t="shared" si="41"/>
        <v>20.05</v>
      </c>
      <c r="S119" s="111">
        <f t="shared" si="41"/>
        <v>0.7</v>
      </c>
      <c r="T119" s="111">
        <f t="shared" si="41"/>
        <v>2.2</v>
      </c>
      <c r="U119" s="263">
        <f>SUM(U115:U118)</f>
        <v>74.26</v>
      </c>
      <c r="V119" s="264"/>
      <c r="W119" s="201">
        <f>SUM(W115:W118)</f>
        <v>172.85999999999999</v>
      </c>
      <c r="X119" s="201">
        <f aca="true" t="shared" si="42" ref="X119:AE119">SUM(X115:X118)</f>
        <v>111.6</v>
      </c>
      <c r="Y119" s="201">
        <f t="shared" si="42"/>
        <v>263.6</v>
      </c>
      <c r="Z119" s="201">
        <f t="shared" si="42"/>
        <v>44.839999999999996</v>
      </c>
      <c r="AA119" s="201">
        <f t="shared" si="42"/>
        <v>58.44</v>
      </c>
      <c r="AB119" s="201">
        <f t="shared" si="42"/>
        <v>1.8800000000000001</v>
      </c>
      <c r="AC119" s="201">
        <f t="shared" si="42"/>
        <v>2.25</v>
      </c>
      <c r="AD119" s="201">
        <f t="shared" si="42"/>
        <v>25.689999999999998</v>
      </c>
      <c r="AE119" s="201">
        <f t="shared" si="42"/>
        <v>27.58</v>
      </c>
    </row>
    <row r="120" spans="1:31" ht="16.5" customHeight="1">
      <c r="A120" s="31"/>
      <c r="B120" s="32" t="s">
        <v>5</v>
      </c>
      <c r="C120" s="58"/>
      <c r="D120" s="58"/>
      <c r="E120" s="107">
        <f aca="true" t="shared" si="43" ref="E120:T120">E119+E113</f>
        <v>35.8</v>
      </c>
      <c r="F120" s="107">
        <f t="shared" si="43"/>
        <v>41.099999999999994</v>
      </c>
      <c r="G120" s="107">
        <f t="shared" si="43"/>
        <v>13.399999999999999</v>
      </c>
      <c r="H120" s="107">
        <f t="shared" si="43"/>
        <v>19.9</v>
      </c>
      <c r="I120" s="107">
        <f t="shared" si="43"/>
        <v>176.89999999999998</v>
      </c>
      <c r="J120" s="107">
        <f t="shared" si="43"/>
        <v>169.1</v>
      </c>
      <c r="K120" s="107">
        <f t="shared" si="43"/>
        <v>839.29</v>
      </c>
      <c r="L120" s="107">
        <f t="shared" si="43"/>
        <v>930</v>
      </c>
      <c r="M120" s="112">
        <f t="shared" si="43"/>
        <v>0.27</v>
      </c>
      <c r="N120" s="112">
        <f t="shared" si="43"/>
        <v>0.24999999999999997</v>
      </c>
      <c r="O120" s="107">
        <f t="shared" si="43"/>
        <v>86.7</v>
      </c>
      <c r="P120" s="107">
        <f t="shared" si="43"/>
        <v>82.4</v>
      </c>
      <c r="Q120" s="107">
        <f t="shared" si="43"/>
        <v>20.06</v>
      </c>
      <c r="R120" s="107">
        <f t="shared" si="43"/>
        <v>20.13</v>
      </c>
      <c r="S120" s="107">
        <f t="shared" si="43"/>
        <v>1.2</v>
      </c>
      <c r="T120" s="107">
        <f t="shared" si="43"/>
        <v>2.7</v>
      </c>
      <c r="U120" s="255">
        <f>U119+U113</f>
        <v>172.14</v>
      </c>
      <c r="V120" s="256"/>
      <c r="W120" s="196">
        <f>SUM(W113,W119)</f>
        <v>301.84</v>
      </c>
      <c r="X120" s="196">
        <f aca="true" t="shared" si="44" ref="X120:AE120">SUM(X113,X119)</f>
        <v>194.07999999999998</v>
      </c>
      <c r="Y120" s="196">
        <f t="shared" si="44"/>
        <v>375.25</v>
      </c>
      <c r="Z120" s="196">
        <f t="shared" si="44"/>
        <v>73.88999999999999</v>
      </c>
      <c r="AA120" s="196">
        <f t="shared" si="44"/>
        <v>96.11</v>
      </c>
      <c r="AB120" s="196">
        <f t="shared" si="44"/>
        <v>3.92</v>
      </c>
      <c r="AC120" s="196">
        <f t="shared" si="44"/>
        <v>4.62</v>
      </c>
      <c r="AD120" s="196">
        <f t="shared" si="44"/>
        <v>36.69</v>
      </c>
      <c r="AE120" s="196">
        <f t="shared" si="44"/>
        <v>42.339999999999996</v>
      </c>
    </row>
    <row r="121" spans="1:31" ht="16.5" customHeight="1">
      <c r="A121" s="31"/>
      <c r="B121" s="38" t="s">
        <v>7</v>
      </c>
      <c r="C121" s="60"/>
      <c r="D121" s="60"/>
      <c r="E121" s="109"/>
      <c r="F121" s="109"/>
      <c r="G121" s="109"/>
      <c r="H121" s="109"/>
      <c r="I121" s="109"/>
      <c r="J121" s="109"/>
      <c r="K121" s="109"/>
      <c r="L121" s="109"/>
      <c r="M121" s="124"/>
      <c r="N121" s="124"/>
      <c r="O121" s="109"/>
      <c r="P121" s="109"/>
      <c r="Q121" s="180"/>
      <c r="R121" s="180"/>
      <c r="S121" s="180"/>
      <c r="T121" s="180"/>
      <c r="U121" s="257"/>
      <c r="V121" s="258"/>
      <c r="W121" s="181"/>
      <c r="X121" s="181"/>
      <c r="Y121" s="181"/>
      <c r="Z121" s="181"/>
      <c r="AA121" s="181"/>
      <c r="AB121" s="181"/>
      <c r="AC121" s="168"/>
      <c r="AD121" s="173"/>
      <c r="AE121" s="236"/>
    </row>
    <row r="122" spans="1:31" s="3" customFormat="1" ht="20.25" customHeight="1">
      <c r="A122" s="31"/>
      <c r="B122" s="190" t="s">
        <v>87</v>
      </c>
      <c r="C122" s="60"/>
      <c r="D122" s="60"/>
      <c r="E122" s="109"/>
      <c r="F122" s="109"/>
      <c r="G122" s="109"/>
      <c r="H122" s="109"/>
      <c r="I122" s="109"/>
      <c r="J122" s="109"/>
      <c r="K122" s="109"/>
      <c r="L122" s="109"/>
      <c r="M122" s="124"/>
      <c r="N122" s="124"/>
      <c r="O122" s="109"/>
      <c r="P122" s="109"/>
      <c r="Q122" s="180"/>
      <c r="R122" s="180"/>
      <c r="S122" s="180"/>
      <c r="T122" s="180"/>
      <c r="U122" s="180"/>
      <c r="V122" s="181"/>
      <c r="W122" s="181"/>
      <c r="X122" s="181"/>
      <c r="Y122" s="181"/>
      <c r="Z122" s="181"/>
      <c r="AA122" s="181"/>
      <c r="AB122" s="181"/>
      <c r="AC122" s="121"/>
      <c r="AD122" s="173"/>
      <c r="AE122" s="236"/>
    </row>
    <row r="123" spans="1:31" s="3" customFormat="1" ht="20.25" customHeight="1">
      <c r="A123" s="22">
        <v>168</v>
      </c>
      <c r="B123" s="34" t="s">
        <v>146</v>
      </c>
      <c r="C123" s="64" t="s">
        <v>89</v>
      </c>
      <c r="D123" s="64" t="s">
        <v>103</v>
      </c>
      <c r="E123" s="101">
        <v>5.5</v>
      </c>
      <c r="F123" s="101">
        <v>7.34</v>
      </c>
      <c r="G123" s="101">
        <v>8.13</v>
      </c>
      <c r="H123" s="101">
        <v>10.84</v>
      </c>
      <c r="I123" s="101">
        <v>55</v>
      </c>
      <c r="J123" s="101">
        <v>73.34</v>
      </c>
      <c r="K123" s="101">
        <v>205.85</v>
      </c>
      <c r="L123" s="101">
        <v>302.5</v>
      </c>
      <c r="M123" s="121">
        <v>0.03</v>
      </c>
      <c r="N123" s="121">
        <v>0.04</v>
      </c>
      <c r="O123" s="121">
        <v>0.02</v>
      </c>
      <c r="P123" s="121">
        <v>0.02</v>
      </c>
      <c r="Q123" s="212">
        <v>1.2</v>
      </c>
      <c r="R123" s="212">
        <v>1.4</v>
      </c>
      <c r="S123" s="212">
        <v>0.7</v>
      </c>
      <c r="T123" s="212">
        <v>0.9</v>
      </c>
      <c r="U123" s="267">
        <v>83.1</v>
      </c>
      <c r="V123" s="268"/>
      <c r="W123" s="228">
        <v>99.7</v>
      </c>
      <c r="X123" s="228">
        <v>98.5</v>
      </c>
      <c r="Y123" s="228">
        <v>118.2</v>
      </c>
      <c r="Z123" s="228">
        <v>15.7</v>
      </c>
      <c r="AA123" s="228">
        <v>18.8</v>
      </c>
      <c r="AB123" s="228">
        <v>0.5</v>
      </c>
      <c r="AC123" s="163">
        <v>0.6</v>
      </c>
      <c r="AD123" s="173">
        <v>3.85</v>
      </c>
      <c r="AE123" s="236">
        <v>4.94</v>
      </c>
    </row>
    <row r="124" spans="1:31" ht="20.25" customHeight="1">
      <c r="A124" s="25">
        <v>943</v>
      </c>
      <c r="B124" s="23" t="s">
        <v>83</v>
      </c>
      <c r="C124" s="134" t="s">
        <v>94</v>
      </c>
      <c r="D124" s="134" t="s">
        <v>94</v>
      </c>
      <c r="E124" s="44">
        <v>0.2</v>
      </c>
      <c r="F124" s="44">
        <v>0.2</v>
      </c>
      <c r="G124" s="44">
        <v>0</v>
      </c>
      <c r="H124" s="44">
        <v>0</v>
      </c>
      <c r="I124" s="44">
        <v>14</v>
      </c>
      <c r="J124" s="44">
        <v>14</v>
      </c>
      <c r="K124" s="44">
        <v>56</v>
      </c>
      <c r="L124" s="44">
        <v>56</v>
      </c>
      <c r="M124" s="55">
        <v>0</v>
      </c>
      <c r="N124" s="55">
        <v>0</v>
      </c>
      <c r="O124" s="55">
        <v>0</v>
      </c>
      <c r="P124" s="55">
        <v>0</v>
      </c>
      <c r="Q124" s="210">
        <v>0</v>
      </c>
      <c r="R124" s="210">
        <v>0</v>
      </c>
      <c r="S124" s="210">
        <v>0</v>
      </c>
      <c r="T124" s="210">
        <v>0</v>
      </c>
      <c r="U124" s="265">
        <v>12</v>
      </c>
      <c r="V124" s="266"/>
      <c r="W124" s="195">
        <v>12</v>
      </c>
      <c r="X124" s="195">
        <v>8</v>
      </c>
      <c r="Y124" s="195">
        <v>8</v>
      </c>
      <c r="Z124" s="195">
        <v>6</v>
      </c>
      <c r="AA124" s="195">
        <v>6</v>
      </c>
      <c r="AB124" s="195">
        <v>0.8</v>
      </c>
      <c r="AC124" s="55">
        <v>0.8</v>
      </c>
      <c r="AD124" s="169">
        <v>0.84</v>
      </c>
      <c r="AE124" s="237">
        <v>0.84</v>
      </c>
    </row>
    <row r="125" spans="1:31" ht="21.75" customHeight="1">
      <c r="A125" s="22"/>
      <c r="B125" s="23" t="s">
        <v>65</v>
      </c>
      <c r="C125" s="49">
        <v>40</v>
      </c>
      <c r="D125" s="49">
        <v>60</v>
      </c>
      <c r="E125" s="101">
        <v>3.5</v>
      </c>
      <c r="F125" s="101">
        <v>5.2</v>
      </c>
      <c r="G125" s="101">
        <v>0.3</v>
      </c>
      <c r="H125" s="101">
        <v>0.4</v>
      </c>
      <c r="I125" s="101">
        <v>24.4</v>
      </c>
      <c r="J125" s="101">
        <v>36.6</v>
      </c>
      <c r="K125" s="101">
        <v>113.73</v>
      </c>
      <c r="L125" s="101">
        <v>170.6</v>
      </c>
      <c r="M125" s="69">
        <v>0.06</v>
      </c>
      <c r="N125" s="69">
        <v>0.06</v>
      </c>
      <c r="O125" s="69">
        <v>0</v>
      </c>
      <c r="P125" s="69">
        <v>0</v>
      </c>
      <c r="Q125" s="211">
        <v>0</v>
      </c>
      <c r="R125" s="211">
        <v>0</v>
      </c>
      <c r="S125" s="211">
        <v>0.5</v>
      </c>
      <c r="T125" s="211">
        <v>0.5</v>
      </c>
      <c r="U125" s="259">
        <v>14.8</v>
      </c>
      <c r="V125" s="260"/>
      <c r="W125" s="161">
        <v>22.2</v>
      </c>
      <c r="X125" s="161">
        <v>26</v>
      </c>
      <c r="Y125" s="161">
        <v>39</v>
      </c>
      <c r="Z125" s="161">
        <v>5.6</v>
      </c>
      <c r="AA125" s="161">
        <v>8.4</v>
      </c>
      <c r="AB125" s="214">
        <v>0.27</v>
      </c>
      <c r="AC125" s="69">
        <v>0.27</v>
      </c>
      <c r="AD125" s="169">
        <v>1.07</v>
      </c>
      <c r="AE125" s="237">
        <v>2.15</v>
      </c>
    </row>
    <row r="126" spans="1:31" ht="27.75" customHeight="1">
      <c r="A126" s="31"/>
      <c r="B126" s="34"/>
      <c r="C126" s="36"/>
      <c r="D126" s="36"/>
      <c r="E126" s="107">
        <f aca="true" t="shared" si="45" ref="E126:T126">SUM(E121:E125)</f>
        <v>9.2</v>
      </c>
      <c r="F126" s="107">
        <f t="shared" si="45"/>
        <v>12.74</v>
      </c>
      <c r="G126" s="107">
        <f t="shared" si="45"/>
        <v>8.430000000000001</v>
      </c>
      <c r="H126" s="107">
        <f t="shared" si="45"/>
        <v>11.24</v>
      </c>
      <c r="I126" s="107">
        <f t="shared" si="45"/>
        <v>93.4</v>
      </c>
      <c r="J126" s="107">
        <f t="shared" si="45"/>
        <v>123.94</v>
      </c>
      <c r="K126" s="107">
        <f t="shared" si="45"/>
        <v>375.58000000000004</v>
      </c>
      <c r="L126" s="107">
        <f t="shared" si="45"/>
        <v>529.1</v>
      </c>
      <c r="M126" s="122">
        <f t="shared" si="45"/>
        <v>0.09</v>
      </c>
      <c r="N126" s="122">
        <f t="shared" si="45"/>
        <v>0.1</v>
      </c>
      <c r="O126" s="111">
        <f t="shared" si="45"/>
        <v>0.02</v>
      </c>
      <c r="P126" s="111">
        <f t="shared" si="45"/>
        <v>0.02</v>
      </c>
      <c r="Q126" s="111">
        <f t="shared" si="45"/>
        <v>1.2</v>
      </c>
      <c r="R126" s="111">
        <f t="shared" si="45"/>
        <v>1.4</v>
      </c>
      <c r="S126" s="111">
        <f t="shared" si="45"/>
        <v>1.2</v>
      </c>
      <c r="T126" s="111">
        <f t="shared" si="45"/>
        <v>1.4</v>
      </c>
      <c r="U126" s="263">
        <f>SUM(U123:U125)</f>
        <v>109.89999999999999</v>
      </c>
      <c r="V126" s="264"/>
      <c r="W126" s="201">
        <f>SUM(W123:W125)</f>
        <v>133.9</v>
      </c>
      <c r="X126" s="201">
        <f aca="true" t="shared" si="46" ref="X126:AE126">SUM(X123:X125)</f>
        <v>132.5</v>
      </c>
      <c r="Y126" s="201">
        <f t="shared" si="46"/>
        <v>165.2</v>
      </c>
      <c r="Z126" s="201">
        <f t="shared" si="46"/>
        <v>27.299999999999997</v>
      </c>
      <c r="AA126" s="201">
        <f t="shared" si="46"/>
        <v>33.2</v>
      </c>
      <c r="AB126" s="201">
        <f t="shared" si="46"/>
        <v>1.57</v>
      </c>
      <c r="AC126" s="201">
        <f t="shared" si="46"/>
        <v>1.67</v>
      </c>
      <c r="AD126" s="201">
        <f t="shared" si="46"/>
        <v>5.760000000000001</v>
      </c>
      <c r="AE126" s="201">
        <f t="shared" si="46"/>
        <v>7.93</v>
      </c>
    </row>
    <row r="127" spans="1:31" ht="27.75" customHeight="1">
      <c r="A127" s="31"/>
      <c r="B127" s="32" t="s">
        <v>119</v>
      </c>
      <c r="C127" s="36"/>
      <c r="D127" s="36"/>
      <c r="E127" s="68"/>
      <c r="F127" s="68"/>
      <c r="G127" s="68"/>
      <c r="H127" s="68"/>
      <c r="I127" s="68"/>
      <c r="J127" s="68"/>
      <c r="K127" s="68"/>
      <c r="L127" s="68"/>
      <c r="M127" s="121"/>
      <c r="N127" s="121"/>
      <c r="O127" s="101"/>
      <c r="P127" s="101"/>
      <c r="Q127" s="172"/>
      <c r="R127" s="172"/>
      <c r="S127" s="172"/>
      <c r="T127" s="172"/>
      <c r="U127" s="267"/>
      <c r="V127" s="268"/>
      <c r="W127" s="215"/>
      <c r="X127" s="215"/>
      <c r="Y127" s="215"/>
      <c r="Z127" s="215"/>
      <c r="AA127" s="215"/>
      <c r="AB127" s="215"/>
      <c r="AC127" s="163"/>
      <c r="AD127" s="174"/>
      <c r="AE127" s="239"/>
    </row>
    <row r="128" spans="1:31" ht="27.75" customHeight="1">
      <c r="A128" s="31">
        <v>591</v>
      </c>
      <c r="B128" s="34" t="s">
        <v>136</v>
      </c>
      <c r="C128" s="36" t="s">
        <v>137</v>
      </c>
      <c r="D128" s="36" t="s">
        <v>138</v>
      </c>
      <c r="E128" s="68">
        <v>19.72</v>
      </c>
      <c r="F128" s="68">
        <v>23.8</v>
      </c>
      <c r="G128" s="68">
        <v>17.89</v>
      </c>
      <c r="H128" s="68">
        <v>19.52</v>
      </c>
      <c r="I128" s="68">
        <v>4.76</v>
      </c>
      <c r="J128" s="68">
        <v>5.74</v>
      </c>
      <c r="K128" s="68">
        <v>168.2</v>
      </c>
      <c r="L128" s="68">
        <v>203</v>
      </c>
      <c r="M128" s="121">
        <v>0.17</v>
      </c>
      <c r="N128" s="69">
        <v>0.21</v>
      </c>
      <c r="O128" s="101">
        <v>1.28</v>
      </c>
      <c r="P128" s="68">
        <v>1.54</v>
      </c>
      <c r="Q128" s="178">
        <v>0</v>
      </c>
      <c r="R128" s="178">
        <v>0</v>
      </c>
      <c r="S128" s="178">
        <v>0</v>
      </c>
      <c r="T128" s="178">
        <v>0</v>
      </c>
      <c r="U128" s="267">
        <v>24.36</v>
      </c>
      <c r="V128" s="268"/>
      <c r="W128" s="227">
        <v>29.4</v>
      </c>
      <c r="X128" s="227">
        <v>194.69</v>
      </c>
      <c r="Y128" s="227">
        <v>24.98</v>
      </c>
      <c r="Z128" s="227">
        <v>26.01</v>
      </c>
      <c r="AA128" s="227">
        <v>31.39</v>
      </c>
      <c r="AB128" s="227">
        <v>2.32</v>
      </c>
      <c r="AC128" s="163">
        <v>2.8</v>
      </c>
      <c r="AD128" s="173">
        <v>29.47</v>
      </c>
      <c r="AE128" s="236">
        <v>35.6</v>
      </c>
    </row>
    <row r="129" spans="1:31" s="3" customFormat="1" ht="21" customHeight="1">
      <c r="A129" s="31">
        <v>168</v>
      </c>
      <c r="B129" s="45" t="s">
        <v>126</v>
      </c>
      <c r="C129" s="36" t="s">
        <v>92</v>
      </c>
      <c r="D129" s="36" t="s">
        <v>90</v>
      </c>
      <c r="E129" s="68">
        <v>6.21</v>
      </c>
      <c r="F129" s="68">
        <v>4.1</v>
      </c>
      <c r="G129" s="68">
        <v>5.28</v>
      </c>
      <c r="H129" s="68">
        <v>6.4</v>
      </c>
      <c r="I129" s="68">
        <v>32.79</v>
      </c>
      <c r="J129" s="68">
        <v>27.3</v>
      </c>
      <c r="K129" s="68">
        <v>183</v>
      </c>
      <c r="L129" s="68">
        <v>183</v>
      </c>
      <c r="M129" s="121">
        <v>0.15</v>
      </c>
      <c r="N129" s="121">
        <v>0.18</v>
      </c>
      <c r="O129" s="101">
        <v>0.08</v>
      </c>
      <c r="P129" s="101">
        <v>24.22</v>
      </c>
      <c r="Q129" s="172">
        <v>0.2</v>
      </c>
      <c r="R129" s="172">
        <v>0.04</v>
      </c>
      <c r="S129" s="172">
        <v>0</v>
      </c>
      <c r="T129" s="172">
        <v>0.6</v>
      </c>
      <c r="U129" s="267">
        <v>27.1</v>
      </c>
      <c r="V129" s="268"/>
      <c r="W129" s="227">
        <v>27.1</v>
      </c>
      <c r="X129" s="227">
        <v>28.8</v>
      </c>
      <c r="Y129" s="227">
        <v>52.2</v>
      </c>
      <c r="Z129" s="227">
        <v>20.6</v>
      </c>
      <c r="AA129" s="227">
        <v>24.7</v>
      </c>
      <c r="AB129" s="227">
        <v>1.2</v>
      </c>
      <c r="AC129" s="121">
        <v>1.2</v>
      </c>
      <c r="AD129" s="169">
        <v>6.66</v>
      </c>
      <c r="AE129" s="237">
        <v>8.51</v>
      </c>
    </row>
    <row r="130" spans="1:31" ht="16.5" customHeight="1">
      <c r="A130" s="25">
        <v>336</v>
      </c>
      <c r="B130" s="23" t="s">
        <v>141</v>
      </c>
      <c r="C130" s="134">
        <v>75</v>
      </c>
      <c r="D130" s="134">
        <v>100</v>
      </c>
      <c r="E130" s="101">
        <v>1.1</v>
      </c>
      <c r="F130" s="101">
        <v>1.4</v>
      </c>
      <c r="G130" s="101">
        <v>3.9</v>
      </c>
      <c r="H130" s="101">
        <v>5.2</v>
      </c>
      <c r="I130" s="101">
        <v>6.8</v>
      </c>
      <c r="J130" s="101">
        <v>6.8</v>
      </c>
      <c r="K130" s="101">
        <v>66</v>
      </c>
      <c r="L130" s="101">
        <v>66</v>
      </c>
      <c r="M130" s="121">
        <v>0.1</v>
      </c>
      <c r="N130" s="121">
        <v>0</v>
      </c>
      <c r="O130" s="121">
        <v>0.01</v>
      </c>
      <c r="P130" s="121">
        <v>0.03</v>
      </c>
      <c r="Q130" s="121">
        <v>3.1</v>
      </c>
      <c r="R130" s="121">
        <v>4.2</v>
      </c>
      <c r="S130" s="121">
        <v>0.59</v>
      </c>
      <c r="T130" s="121">
        <v>0.69</v>
      </c>
      <c r="U130" s="267">
        <v>86.9</v>
      </c>
      <c r="V130" s="268"/>
      <c r="W130" s="101">
        <v>96.6</v>
      </c>
      <c r="X130" s="101">
        <v>33.9</v>
      </c>
      <c r="Y130" s="101">
        <v>43.9</v>
      </c>
      <c r="Z130" s="101">
        <v>5.8</v>
      </c>
      <c r="AA130" s="121">
        <v>6.2</v>
      </c>
      <c r="AB130" s="121">
        <v>0.2</v>
      </c>
      <c r="AC130" s="55">
        <v>0.35</v>
      </c>
      <c r="AD130" s="169">
        <v>3.01</v>
      </c>
      <c r="AE130" s="237">
        <v>3.01</v>
      </c>
    </row>
    <row r="131" spans="1:31" ht="24.75" customHeight="1">
      <c r="A131" s="48">
        <v>382</v>
      </c>
      <c r="B131" s="23" t="s">
        <v>91</v>
      </c>
      <c r="C131" s="134">
        <v>200</v>
      </c>
      <c r="D131" s="134">
        <v>200</v>
      </c>
      <c r="E131" s="44">
        <v>4.9</v>
      </c>
      <c r="F131" s="44">
        <v>4.9</v>
      </c>
      <c r="G131" s="44">
        <v>5</v>
      </c>
      <c r="H131" s="44">
        <v>5</v>
      </c>
      <c r="I131" s="44">
        <v>32.5</v>
      </c>
      <c r="J131" s="44">
        <v>32.5</v>
      </c>
      <c r="K131" s="44">
        <v>190</v>
      </c>
      <c r="L131" s="44">
        <v>190</v>
      </c>
      <c r="M131" s="55">
        <v>0.04</v>
      </c>
      <c r="N131" s="55">
        <v>0.04</v>
      </c>
      <c r="O131" s="55">
        <v>0</v>
      </c>
      <c r="P131" s="55">
        <v>0</v>
      </c>
      <c r="Q131" s="210">
        <v>0.02</v>
      </c>
      <c r="R131" s="210">
        <v>0.02</v>
      </c>
      <c r="S131" s="210">
        <v>0.56</v>
      </c>
      <c r="T131" s="210">
        <v>0.56</v>
      </c>
      <c r="U131" s="265">
        <v>122</v>
      </c>
      <c r="V131" s="266"/>
      <c r="W131" s="195">
        <v>122</v>
      </c>
      <c r="X131" s="195">
        <v>106.4</v>
      </c>
      <c r="Y131" s="195">
        <v>106.4</v>
      </c>
      <c r="Z131" s="195">
        <v>15.8</v>
      </c>
      <c r="AA131" s="195">
        <v>15.8</v>
      </c>
      <c r="AB131" s="195">
        <v>0.39</v>
      </c>
      <c r="AC131" s="55">
        <v>0.39</v>
      </c>
      <c r="AD131" s="173">
        <v>4.78</v>
      </c>
      <c r="AE131" s="236">
        <v>4.78</v>
      </c>
    </row>
    <row r="132" spans="1:31" ht="20.25" customHeight="1">
      <c r="A132" s="31"/>
      <c r="B132" s="23" t="s">
        <v>65</v>
      </c>
      <c r="C132" s="49">
        <v>40</v>
      </c>
      <c r="D132" s="49">
        <v>60</v>
      </c>
      <c r="E132" s="101">
        <v>3.5</v>
      </c>
      <c r="F132" s="101">
        <v>5.2</v>
      </c>
      <c r="G132" s="101">
        <v>0.3</v>
      </c>
      <c r="H132" s="101">
        <v>0.4</v>
      </c>
      <c r="I132" s="101">
        <v>24.4</v>
      </c>
      <c r="J132" s="101">
        <v>36.6</v>
      </c>
      <c r="K132" s="101">
        <v>113.73</v>
      </c>
      <c r="L132" s="101">
        <v>170.6</v>
      </c>
      <c r="M132" s="69">
        <v>0.06</v>
      </c>
      <c r="N132" s="69">
        <v>0.06</v>
      </c>
      <c r="O132" s="69">
        <v>0</v>
      </c>
      <c r="P132" s="69">
        <v>0</v>
      </c>
      <c r="Q132" s="211">
        <v>0</v>
      </c>
      <c r="R132" s="211">
        <v>0</v>
      </c>
      <c r="S132" s="211">
        <v>0.5</v>
      </c>
      <c r="T132" s="211">
        <v>0.5</v>
      </c>
      <c r="U132" s="259">
        <v>14.8</v>
      </c>
      <c r="V132" s="260"/>
      <c r="W132" s="161">
        <v>22.2</v>
      </c>
      <c r="X132" s="161">
        <v>26</v>
      </c>
      <c r="Y132" s="161">
        <v>39</v>
      </c>
      <c r="Z132" s="161">
        <v>5.6</v>
      </c>
      <c r="AA132" s="161">
        <v>8.4</v>
      </c>
      <c r="AB132" s="214">
        <v>0.27</v>
      </c>
      <c r="AC132" s="69">
        <v>0.27</v>
      </c>
      <c r="AD132" s="169">
        <v>3.37</v>
      </c>
      <c r="AE132" s="237">
        <v>5.35</v>
      </c>
    </row>
    <row r="133" spans="1:31" ht="21.75" customHeight="1">
      <c r="A133" s="31"/>
      <c r="B133" s="34"/>
      <c r="C133" s="36"/>
      <c r="D133" s="36"/>
      <c r="E133" s="107">
        <f aca="true" t="shared" si="47" ref="E133:U133">SUM(E128:E132)</f>
        <v>35.43</v>
      </c>
      <c r="F133" s="107">
        <f t="shared" si="47"/>
        <v>39.4</v>
      </c>
      <c r="G133" s="107">
        <f t="shared" si="47"/>
        <v>32.37</v>
      </c>
      <c r="H133" s="107">
        <f t="shared" si="47"/>
        <v>36.52</v>
      </c>
      <c r="I133" s="107">
        <f t="shared" si="47"/>
        <v>101.25</v>
      </c>
      <c r="J133" s="107">
        <f t="shared" si="47"/>
        <v>108.94</v>
      </c>
      <c r="K133" s="107">
        <f t="shared" si="47"/>
        <v>720.9300000000001</v>
      </c>
      <c r="L133" s="107">
        <f t="shared" si="47"/>
        <v>812.6</v>
      </c>
      <c r="M133" s="122">
        <f t="shared" si="47"/>
        <v>0.52</v>
      </c>
      <c r="N133" s="122">
        <f t="shared" si="47"/>
        <v>0.49</v>
      </c>
      <c r="O133" s="111">
        <f t="shared" si="47"/>
        <v>1.37</v>
      </c>
      <c r="P133" s="111">
        <f t="shared" si="47"/>
        <v>25.79</v>
      </c>
      <c r="Q133" s="111">
        <f t="shared" si="47"/>
        <v>3.3200000000000003</v>
      </c>
      <c r="R133" s="111">
        <f t="shared" si="47"/>
        <v>4.26</v>
      </c>
      <c r="S133" s="111">
        <f t="shared" si="47"/>
        <v>1.65</v>
      </c>
      <c r="T133" s="111">
        <f t="shared" si="47"/>
        <v>2.35</v>
      </c>
      <c r="U133" s="263">
        <f t="shared" si="47"/>
        <v>275.16</v>
      </c>
      <c r="V133" s="264"/>
      <c r="W133" s="201">
        <f aca="true" t="shared" si="48" ref="W133:AE133">SUM(W128:W132)</f>
        <v>297.3</v>
      </c>
      <c r="X133" s="201">
        <f t="shared" si="48"/>
        <v>389.78999999999996</v>
      </c>
      <c r="Y133" s="201">
        <f t="shared" si="48"/>
        <v>266.48</v>
      </c>
      <c r="Z133" s="201">
        <f t="shared" si="48"/>
        <v>73.80999999999999</v>
      </c>
      <c r="AA133" s="201">
        <f t="shared" si="48"/>
        <v>86.49000000000001</v>
      </c>
      <c r="AB133" s="201">
        <f t="shared" si="48"/>
        <v>4.379999999999999</v>
      </c>
      <c r="AC133" s="201">
        <f t="shared" si="48"/>
        <v>5.01</v>
      </c>
      <c r="AD133" s="201">
        <f t="shared" si="48"/>
        <v>47.28999999999999</v>
      </c>
      <c r="AE133" s="201">
        <f t="shared" si="48"/>
        <v>57.25</v>
      </c>
    </row>
    <row r="134" spans="1:31" ht="16.5" customHeight="1">
      <c r="A134" s="31"/>
      <c r="B134" s="32" t="s">
        <v>5</v>
      </c>
      <c r="C134" s="58"/>
      <c r="D134" s="58"/>
      <c r="E134" s="107">
        <f>E133+E1244</f>
        <v>35.43</v>
      </c>
      <c r="F134" s="107">
        <f aca="true" t="shared" si="49" ref="F134:U134">F133+F126</f>
        <v>52.14</v>
      </c>
      <c r="G134" s="107">
        <f t="shared" si="49"/>
        <v>40.8</v>
      </c>
      <c r="H134" s="107">
        <f t="shared" si="49"/>
        <v>47.760000000000005</v>
      </c>
      <c r="I134" s="107">
        <f t="shared" si="49"/>
        <v>194.65</v>
      </c>
      <c r="J134" s="107">
        <f t="shared" si="49"/>
        <v>232.88</v>
      </c>
      <c r="K134" s="107">
        <f t="shared" si="49"/>
        <v>1096.5100000000002</v>
      </c>
      <c r="L134" s="107">
        <f t="shared" si="49"/>
        <v>1341.7</v>
      </c>
      <c r="M134" s="112">
        <f t="shared" si="49"/>
        <v>0.61</v>
      </c>
      <c r="N134" s="112">
        <f t="shared" si="49"/>
        <v>0.59</v>
      </c>
      <c r="O134" s="107">
        <f t="shared" si="49"/>
        <v>1.3900000000000001</v>
      </c>
      <c r="P134" s="107">
        <f t="shared" si="49"/>
        <v>25.81</v>
      </c>
      <c r="Q134" s="107">
        <f t="shared" si="49"/>
        <v>4.5200000000000005</v>
      </c>
      <c r="R134" s="107">
        <f t="shared" si="49"/>
        <v>5.66</v>
      </c>
      <c r="S134" s="107">
        <f t="shared" si="49"/>
        <v>2.8499999999999996</v>
      </c>
      <c r="T134" s="107">
        <f t="shared" si="49"/>
        <v>3.75</v>
      </c>
      <c r="U134" s="255">
        <f t="shared" si="49"/>
        <v>385.06</v>
      </c>
      <c r="V134" s="256"/>
      <c r="W134" s="196">
        <f aca="true" t="shared" si="50" ref="W134:AE134">SUM(W126,W133)</f>
        <v>431.20000000000005</v>
      </c>
      <c r="X134" s="196">
        <f t="shared" si="50"/>
        <v>522.29</v>
      </c>
      <c r="Y134" s="196">
        <f t="shared" si="50"/>
        <v>431.68</v>
      </c>
      <c r="Z134" s="196">
        <f t="shared" si="50"/>
        <v>101.10999999999999</v>
      </c>
      <c r="AA134" s="196">
        <f t="shared" si="50"/>
        <v>119.69000000000001</v>
      </c>
      <c r="AB134" s="196">
        <f t="shared" si="50"/>
        <v>5.949999999999999</v>
      </c>
      <c r="AC134" s="196">
        <f t="shared" si="50"/>
        <v>6.68</v>
      </c>
      <c r="AD134" s="196">
        <f t="shared" si="50"/>
        <v>53.04999999999999</v>
      </c>
      <c r="AE134" s="196">
        <f t="shared" si="50"/>
        <v>65.18</v>
      </c>
    </row>
    <row r="135" spans="1:31" ht="16.5" customHeight="1">
      <c r="A135" s="31"/>
      <c r="B135" s="38" t="s">
        <v>154</v>
      </c>
      <c r="C135" s="60"/>
      <c r="D135" s="60"/>
      <c r="E135" s="109"/>
      <c r="F135" s="109"/>
      <c r="G135" s="109"/>
      <c r="H135" s="109"/>
      <c r="I135" s="109"/>
      <c r="J135" s="109"/>
      <c r="K135" s="109"/>
      <c r="L135" s="109"/>
      <c r="M135" s="124"/>
      <c r="N135" s="124"/>
      <c r="O135" s="109"/>
      <c r="P135" s="109"/>
      <c r="Q135" s="180"/>
      <c r="R135" s="180"/>
      <c r="S135" s="180"/>
      <c r="T135" s="180"/>
      <c r="U135" s="257"/>
      <c r="V135" s="258"/>
      <c r="W135" s="181"/>
      <c r="X135" s="181"/>
      <c r="Y135" s="181"/>
      <c r="Z135" s="181"/>
      <c r="AA135" s="181"/>
      <c r="AB135" s="181"/>
      <c r="AC135" s="168"/>
      <c r="AD135" s="173"/>
      <c r="AE135" s="236"/>
    </row>
    <row r="136" spans="1:31" ht="16.5" customHeight="1">
      <c r="A136" s="31"/>
      <c r="B136" s="38" t="s">
        <v>87</v>
      </c>
      <c r="C136" s="60"/>
      <c r="D136" s="60"/>
      <c r="E136" s="109"/>
      <c r="F136" s="109"/>
      <c r="G136" s="109"/>
      <c r="H136" s="109"/>
      <c r="I136" s="109"/>
      <c r="J136" s="109"/>
      <c r="K136" s="109"/>
      <c r="L136" s="109"/>
      <c r="M136" s="124"/>
      <c r="N136" s="124"/>
      <c r="O136" s="109"/>
      <c r="P136" s="181"/>
      <c r="Q136" s="213"/>
      <c r="R136" s="213"/>
      <c r="S136" s="213"/>
      <c r="T136" s="213"/>
      <c r="U136" s="180"/>
      <c r="V136" s="181"/>
      <c r="W136" s="181"/>
      <c r="X136" s="181"/>
      <c r="Y136" s="181"/>
      <c r="Z136" s="181"/>
      <c r="AA136" s="181"/>
      <c r="AB136" s="181"/>
      <c r="AC136" s="168"/>
      <c r="AD136" s="173"/>
      <c r="AE136" s="236"/>
    </row>
    <row r="137" spans="1:31" ht="22.5" customHeight="1">
      <c r="A137" s="31">
        <v>679</v>
      </c>
      <c r="B137" s="34" t="s">
        <v>145</v>
      </c>
      <c r="C137" s="36" t="s">
        <v>92</v>
      </c>
      <c r="D137" s="36" t="s">
        <v>93</v>
      </c>
      <c r="E137" s="39">
        <v>6.38</v>
      </c>
      <c r="F137" s="39">
        <v>6.38</v>
      </c>
      <c r="G137" s="39">
        <v>5.68</v>
      </c>
      <c r="H137" s="39">
        <v>5.68</v>
      </c>
      <c r="I137" s="39">
        <v>41.1</v>
      </c>
      <c r="J137" s="39">
        <v>41.1</v>
      </c>
      <c r="K137" s="39">
        <v>249.36</v>
      </c>
      <c r="L137" s="39">
        <v>249.36</v>
      </c>
      <c r="M137" s="120">
        <v>0.2</v>
      </c>
      <c r="N137" s="120">
        <v>0.2</v>
      </c>
      <c r="O137" s="129">
        <v>0</v>
      </c>
      <c r="P137" s="162">
        <v>0</v>
      </c>
      <c r="Q137" s="129">
        <v>0.02</v>
      </c>
      <c r="R137" s="129">
        <v>0.09</v>
      </c>
      <c r="S137" s="129">
        <v>0.06</v>
      </c>
      <c r="T137" s="129">
        <v>0.06</v>
      </c>
      <c r="U137" s="261">
        <v>174</v>
      </c>
      <c r="V137" s="262"/>
      <c r="W137" s="162">
        <v>174</v>
      </c>
      <c r="X137" s="162">
        <v>112.3</v>
      </c>
      <c r="Y137" s="162">
        <v>112.3</v>
      </c>
      <c r="Z137" s="162">
        <v>14.1</v>
      </c>
      <c r="AA137" s="162">
        <v>14.1</v>
      </c>
      <c r="AB137" s="162">
        <v>2.05</v>
      </c>
      <c r="AC137" s="164">
        <v>2.05</v>
      </c>
      <c r="AD137" s="173">
        <v>6.52</v>
      </c>
      <c r="AE137" s="236">
        <v>8.44</v>
      </c>
    </row>
    <row r="138" spans="1:31" ht="24" customHeight="1">
      <c r="A138" s="25">
        <v>943</v>
      </c>
      <c r="B138" s="23" t="s">
        <v>83</v>
      </c>
      <c r="C138" s="134" t="s">
        <v>94</v>
      </c>
      <c r="D138" s="134" t="s">
        <v>94</v>
      </c>
      <c r="E138" s="44">
        <v>0.2</v>
      </c>
      <c r="F138" s="44">
        <v>0.2</v>
      </c>
      <c r="G138" s="44">
        <v>0</v>
      </c>
      <c r="H138" s="44">
        <v>0</v>
      </c>
      <c r="I138" s="44">
        <v>14</v>
      </c>
      <c r="J138" s="44">
        <v>14</v>
      </c>
      <c r="K138" s="44">
        <v>56</v>
      </c>
      <c r="L138" s="44">
        <v>56</v>
      </c>
      <c r="M138" s="55">
        <v>0</v>
      </c>
      <c r="N138" s="55">
        <v>0</v>
      </c>
      <c r="O138" s="55">
        <v>0</v>
      </c>
      <c r="P138" s="55">
        <v>0</v>
      </c>
      <c r="Q138" s="210">
        <v>0</v>
      </c>
      <c r="R138" s="210">
        <v>0</v>
      </c>
      <c r="S138" s="210">
        <v>0</v>
      </c>
      <c r="T138" s="210">
        <v>0</v>
      </c>
      <c r="U138" s="265">
        <v>12</v>
      </c>
      <c r="V138" s="266"/>
      <c r="W138" s="195">
        <v>12</v>
      </c>
      <c r="X138" s="195">
        <v>8</v>
      </c>
      <c r="Y138" s="195">
        <v>8</v>
      </c>
      <c r="Z138" s="195">
        <v>6</v>
      </c>
      <c r="AA138" s="195">
        <v>6</v>
      </c>
      <c r="AB138" s="195">
        <v>0.8</v>
      </c>
      <c r="AC138" s="55">
        <v>0.8</v>
      </c>
      <c r="AD138" s="169">
        <v>0.84</v>
      </c>
      <c r="AE138" s="237">
        <v>0.84</v>
      </c>
    </row>
    <row r="139" spans="1:31" ht="16.5" customHeight="1">
      <c r="A139" s="36"/>
      <c r="B139" s="23" t="s">
        <v>65</v>
      </c>
      <c r="C139" s="49">
        <v>40</v>
      </c>
      <c r="D139" s="49">
        <v>60</v>
      </c>
      <c r="E139" s="101">
        <v>3.5</v>
      </c>
      <c r="F139" s="101">
        <v>5.2</v>
      </c>
      <c r="G139" s="101">
        <v>0.3</v>
      </c>
      <c r="H139" s="101">
        <v>0.4</v>
      </c>
      <c r="I139" s="101">
        <v>24.4</v>
      </c>
      <c r="J139" s="101">
        <v>36.6</v>
      </c>
      <c r="K139" s="101">
        <v>113.73</v>
      </c>
      <c r="L139" s="101">
        <v>170.6</v>
      </c>
      <c r="M139" s="69">
        <v>0.06</v>
      </c>
      <c r="N139" s="69">
        <v>0.06</v>
      </c>
      <c r="O139" s="69">
        <v>0</v>
      </c>
      <c r="P139" s="69">
        <v>0</v>
      </c>
      <c r="Q139" s="211">
        <v>0</v>
      </c>
      <c r="R139" s="211">
        <v>0</v>
      </c>
      <c r="S139" s="211">
        <v>0.5</v>
      </c>
      <c r="T139" s="211">
        <v>0.5</v>
      </c>
      <c r="U139" s="259">
        <v>14.8</v>
      </c>
      <c r="V139" s="260"/>
      <c r="W139" s="161">
        <v>22.2</v>
      </c>
      <c r="X139" s="161">
        <v>26</v>
      </c>
      <c r="Y139" s="161">
        <v>39</v>
      </c>
      <c r="Z139" s="161">
        <v>5.6</v>
      </c>
      <c r="AA139" s="161">
        <v>8.4</v>
      </c>
      <c r="AB139" s="214">
        <v>0.27</v>
      </c>
      <c r="AC139" s="69">
        <v>0.27</v>
      </c>
      <c r="AD139" s="169">
        <v>3.37</v>
      </c>
      <c r="AE139" s="237">
        <v>5.35</v>
      </c>
    </row>
    <row r="140" spans="1:31" ht="20.25" customHeight="1">
      <c r="A140" s="31"/>
      <c r="B140" s="185" t="s">
        <v>120</v>
      </c>
      <c r="C140" s="36"/>
      <c r="D140" s="36"/>
      <c r="E140" s="107">
        <f aca="true" t="shared" si="51" ref="E140:T140">SUM(E137:E139)</f>
        <v>10.08</v>
      </c>
      <c r="F140" s="107">
        <f t="shared" si="51"/>
        <v>11.780000000000001</v>
      </c>
      <c r="G140" s="107">
        <f t="shared" si="51"/>
        <v>5.9799999999999995</v>
      </c>
      <c r="H140" s="107">
        <f t="shared" si="51"/>
        <v>6.08</v>
      </c>
      <c r="I140" s="107">
        <f t="shared" si="51"/>
        <v>79.5</v>
      </c>
      <c r="J140" s="107">
        <f t="shared" si="51"/>
        <v>91.7</v>
      </c>
      <c r="K140" s="107">
        <f t="shared" si="51"/>
        <v>419.09000000000003</v>
      </c>
      <c r="L140" s="107">
        <f t="shared" si="51"/>
        <v>475.96000000000004</v>
      </c>
      <c r="M140" s="122">
        <f t="shared" si="51"/>
        <v>0.26</v>
      </c>
      <c r="N140" s="122">
        <f t="shared" si="51"/>
        <v>0.26</v>
      </c>
      <c r="O140" s="111">
        <f t="shared" si="51"/>
        <v>0</v>
      </c>
      <c r="P140" s="111">
        <f t="shared" si="51"/>
        <v>0</v>
      </c>
      <c r="Q140" s="111">
        <f t="shared" si="51"/>
        <v>0.02</v>
      </c>
      <c r="R140" s="111">
        <f t="shared" si="51"/>
        <v>0.09</v>
      </c>
      <c r="S140" s="111">
        <f t="shared" si="51"/>
        <v>0.56</v>
      </c>
      <c r="T140" s="111">
        <f t="shared" si="51"/>
        <v>0.56</v>
      </c>
      <c r="U140" s="263">
        <f>SUM(V137:V139)</f>
        <v>0</v>
      </c>
      <c r="V140" s="264"/>
      <c r="W140" s="201">
        <f>SUM(W137:W139)</f>
        <v>208.2</v>
      </c>
      <c r="X140" s="201">
        <f aca="true" t="shared" si="52" ref="X140:AE140">SUM(X137:X139)</f>
        <v>146.3</v>
      </c>
      <c r="Y140" s="201">
        <f t="shared" si="52"/>
        <v>159.3</v>
      </c>
      <c r="Z140" s="201">
        <f t="shared" si="52"/>
        <v>25.700000000000003</v>
      </c>
      <c r="AA140" s="201">
        <f t="shared" si="52"/>
        <v>28.5</v>
      </c>
      <c r="AB140" s="201">
        <f t="shared" si="52"/>
        <v>3.1199999999999997</v>
      </c>
      <c r="AC140" s="201">
        <f t="shared" si="52"/>
        <v>3.1199999999999997</v>
      </c>
      <c r="AD140" s="201">
        <f t="shared" si="52"/>
        <v>10.73</v>
      </c>
      <c r="AE140" s="201">
        <f t="shared" si="52"/>
        <v>14.629999999999999</v>
      </c>
    </row>
    <row r="141" spans="1:31" ht="16.5" customHeight="1">
      <c r="A141" s="31"/>
      <c r="B141" s="32" t="s">
        <v>119</v>
      </c>
      <c r="C141" s="36"/>
      <c r="D141" s="36"/>
      <c r="E141" s="68"/>
      <c r="F141" s="68"/>
      <c r="G141" s="68"/>
      <c r="H141" s="68"/>
      <c r="I141" s="68"/>
      <c r="J141" s="68"/>
      <c r="K141" s="68"/>
      <c r="L141" s="68"/>
      <c r="M141" s="121"/>
      <c r="N141" s="121"/>
      <c r="O141" s="101"/>
      <c r="P141" s="101"/>
      <c r="Q141" s="172"/>
      <c r="R141" s="172"/>
      <c r="S141" s="172"/>
      <c r="T141" s="172"/>
      <c r="U141" s="267"/>
      <c r="V141" s="268"/>
      <c r="W141" s="215"/>
      <c r="X141" s="215"/>
      <c r="Y141" s="215"/>
      <c r="Z141" s="215"/>
      <c r="AA141" s="215"/>
      <c r="AB141" s="215"/>
      <c r="AC141" s="163"/>
      <c r="AD141" s="174"/>
      <c r="AE141" s="239"/>
    </row>
    <row r="142" spans="1:31" ht="23.25" customHeight="1">
      <c r="A142" s="31">
        <v>243</v>
      </c>
      <c r="B142" s="23" t="s">
        <v>121</v>
      </c>
      <c r="C142" s="36"/>
      <c r="D142" s="36">
        <v>100</v>
      </c>
      <c r="E142" s="68"/>
      <c r="F142" s="68">
        <v>10.4</v>
      </c>
      <c r="G142" s="68"/>
      <c r="H142" s="68">
        <v>20</v>
      </c>
      <c r="I142" s="68"/>
      <c r="J142" s="68">
        <v>21.2</v>
      </c>
      <c r="K142" s="68"/>
      <c r="L142" s="68">
        <v>224</v>
      </c>
      <c r="M142" s="121"/>
      <c r="N142" s="121">
        <v>0.04</v>
      </c>
      <c r="O142" s="101"/>
      <c r="P142" s="101">
        <v>0</v>
      </c>
      <c r="Q142" s="172"/>
      <c r="R142" s="172">
        <v>0</v>
      </c>
      <c r="S142" s="172"/>
      <c r="T142" s="172">
        <v>0</v>
      </c>
      <c r="U142" s="234"/>
      <c r="V142" s="235"/>
      <c r="W142" s="235">
        <v>30</v>
      </c>
      <c r="X142" s="235"/>
      <c r="Y142" s="235">
        <v>0</v>
      </c>
      <c r="Z142" s="235"/>
      <c r="AA142" s="235">
        <v>0</v>
      </c>
      <c r="AB142" s="235"/>
      <c r="AC142" s="163">
        <v>0</v>
      </c>
      <c r="AD142" s="174"/>
      <c r="AE142" s="239"/>
    </row>
    <row r="143" spans="1:31" ht="26.25" customHeight="1">
      <c r="A143" s="31">
        <v>417</v>
      </c>
      <c r="B143" s="34" t="s">
        <v>111</v>
      </c>
      <c r="C143" s="63">
        <v>250</v>
      </c>
      <c r="D143" s="36" t="s">
        <v>90</v>
      </c>
      <c r="E143" s="68">
        <v>49.7</v>
      </c>
      <c r="F143" s="68">
        <v>7.4</v>
      </c>
      <c r="G143" s="68">
        <v>19.35</v>
      </c>
      <c r="H143" s="68">
        <v>6</v>
      </c>
      <c r="I143" s="68">
        <v>50.58</v>
      </c>
      <c r="J143" s="68">
        <v>35.3</v>
      </c>
      <c r="K143" s="68">
        <v>432.68</v>
      </c>
      <c r="L143" s="68">
        <v>224.6</v>
      </c>
      <c r="M143" s="69">
        <v>0</v>
      </c>
      <c r="N143" s="121">
        <v>0.08</v>
      </c>
      <c r="O143" s="68">
        <v>0.95</v>
      </c>
      <c r="P143" s="101">
        <v>1.8</v>
      </c>
      <c r="Q143" s="172">
        <v>0.03</v>
      </c>
      <c r="R143" s="172">
        <v>0</v>
      </c>
      <c r="S143" s="172">
        <v>0.7</v>
      </c>
      <c r="T143" s="172">
        <v>0.2</v>
      </c>
      <c r="U143" s="267">
        <v>142.2</v>
      </c>
      <c r="V143" s="268"/>
      <c r="W143" s="227">
        <v>177.8</v>
      </c>
      <c r="X143" s="227">
        <v>168.1</v>
      </c>
      <c r="Y143" s="227">
        <v>210.1</v>
      </c>
      <c r="Z143" s="227">
        <v>9.6</v>
      </c>
      <c r="AA143" s="227">
        <v>24.5</v>
      </c>
      <c r="AB143" s="227">
        <v>1.25</v>
      </c>
      <c r="AC143" s="121">
        <v>1.56</v>
      </c>
      <c r="AD143" s="230">
        <v>29.47</v>
      </c>
      <c r="AE143" s="244">
        <v>42.4</v>
      </c>
    </row>
    <row r="144" spans="1:31" ht="24" customHeight="1">
      <c r="A144" s="48">
        <v>38</v>
      </c>
      <c r="B144" s="34" t="s">
        <v>161</v>
      </c>
      <c r="C144" s="43">
        <v>100</v>
      </c>
      <c r="D144" s="43">
        <v>100</v>
      </c>
      <c r="E144" s="68">
        <v>1.08</v>
      </c>
      <c r="F144" s="68">
        <v>1.08</v>
      </c>
      <c r="G144" s="68">
        <v>0.18</v>
      </c>
      <c r="H144" s="68">
        <v>0.18</v>
      </c>
      <c r="I144" s="68">
        <v>8.62</v>
      </c>
      <c r="J144" s="68">
        <v>8.62</v>
      </c>
      <c r="K144" s="68">
        <v>40.4</v>
      </c>
      <c r="L144" s="68">
        <v>40.4</v>
      </c>
      <c r="M144" s="69">
        <v>0.05</v>
      </c>
      <c r="N144" s="69">
        <v>0.05</v>
      </c>
      <c r="O144" s="68">
        <v>6.25</v>
      </c>
      <c r="P144" s="68">
        <v>6.25</v>
      </c>
      <c r="Q144" s="178">
        <v>0</v>
      </c>
      <c r="R144" s="178">
        <v>0</v>
      </c>
      <c r="S144" s="178">
        <v>1.8</v>
      </c>
      <c r="T144" s="178">
        <v>1.8</v>
      </c>
      <c r="U144" s="259">
        <v>38.4</v>
      </c>
      <c r="V144" s="260"/>
      <c r="W144" s="179">
        <v>38.4</v>
      </c>
      <c r="X144" s="179">
        <v>39.5</v>
      </c>
      <c r="Y144" s="179">
        <v>39.5</v>
      </c>
      <c r="Z144" s="179">
        <v>27.7</v>
      </c>
      <c r="AA144" s="179">
        <v>27.7</v>
      </c>
      <c r="AB144" s="179">
        <v>1.44</v>
      </c>
      <c r="AC144" s="69">
        <v>1.44</v>
      </c>
      <c r="AD144" s="169">
        <v>2.64</v>
      </c>
      <c r="AE144" s="237">
        <v>2.64</v>
      </c>
    </row>
    <row r="145" spans="1:31" ht="21.75" customHeight="1">
      <c r="A145" s="48">
        <v>588</v>
      </c>
      <c r="B145" s="34" t="s">
        <v>109</v>
      </c>
      <c r="C145" s="43" t="s">
        <v>110</v>
      </c>
      <c r="D145" s="43" t="s">
        <v>110</v>
      </c>
      <c r="E145" s="68">
        <v>0.56</v>
      </c>
      <c r="F145" s="68">
        <v>0.56</v>
      </c>
      <c r="G145" s="68">
        <v>0.03</v>
      </c>
      <c r="H145" s="68">
        <v>0.03</v>
      </c>
      <c r="I145" s="68">
        <v>27.89</v>
      </c>
      <c r="J145" s="68">
        <v>27.89</v>
      </c>
      <c r="K145" s="68">
        <v>113.76</v>
      </c>
      <c r="L145" s="68">
        <v>113.76</v>
      </c>
      <c r="M145" s="69">
        <v>0.1</v>
      </c>
      <c r="N145" s="69">
        <v>0.1</v>
      </c>
      <c r="O145" s="68">
        <v>0.2</v>
      </c>
      <c r="P145" s="68">
        <v>0.2</v>
      </c>
      <c r="Q145" s="178">
        <v>0</v>
      </c>
      <c r="R145" s="178">
        <v>0</v>
      </c>
      <c r="S145" s="178">
        <v>0</v>
      </c>
      <c r="T145" s="178">
        <v>0</v>
      </c>
      <c r="U145" s="259">
        <v>79</v>
      </c>
      <c r="V145" s="260"/>
      <c r="W145" s="179">
        <v>79</v>
      </c>
      <c r="X145" s="179">
        <v>0</v>
      </c>
      <c r="Y145" s="179">
        <v>0</v>
      </c>
      <c r="Z145" s="179">
        <v>0.1</v>
      </c>
      <c r="AA145" s="179">
        <v>0.1</v>
      </c>
      <c r="AB145" s="179">
        <v>0.14</v>
      </c>
      <c r="AC145" s="69">
        <v>0.14</v>
      </c>
      <c r="AD145" s="169">
        <v>2.72</v>
      </c>
      <c r="AE145" s="237">
        <v>2.72</v>
      </c>
    </row>
    <row r="146" spans="1:31" ht="21.75" customHeight="1">
      <c r="A146" s="22"/>
      <c r="B146" s="23" t="s">
        <v>65</v>
      </c>
      <c r="C146" s="49">
        <v>40</v>
      </c>
      <c r="D146" s="49">
        <v>60</v>
      </c>
      <c r="E146" s="101">
        <v>3.5</v>
      </c>
      <c r="F146" s="101">
        <v>5.2</v>
      </c>
      <c r="G146" s="101">
        <v>0.3</v>
      </c>
      <c r="H146" s="101">
        <v>0.4</v>
      </c>
      <c r="I146" s="101">
        <v>24.4</v>
      </c>
      <c r="J146" s="101">
        <v>36.6</v>
      </c>
      <c r="K146" s="101">
        <v>113.73</v>
      </c>
      <c r="L146" s="101">
        <v>170.6</v>
      </c>
      <c r="M146" s="69">
        <v>0.06</v>
      </c>
      <c r="N146" s="69">
        <v>0.06</v>
      </c>
      <c r="O146" s="69">
        <v>0</v>
      </c>
      <c r="P146" s="69">
        <v>0</v>
      </c>
      <c r="Q146" s="211">
        <v>0</v>
      </c>
      <c r="R146" s="211">
        <v>0</v>
      </c>
      <c r="S146" s="211">
        <v>0.5</v>
      </c>
      <c r="T146" s="211">
        <v>0.5</v>
      </c>
      <c r="U146" s="259">
        <v>14.8</v>
      </c>
      <c r="V146" s="260"/>
      <c r="W146" s="161">
        <v>22.2</v>
      </c>
      <c r="X146" s="161">
        <v>26</v>
      </c>
      <c r="Y146" s="161">
        <v>39</v>
      </c>
      <c r="Z146" s="161">
        <v>5.6</v>
      </c>
      <c r="AA146" s="161">
        <v>8.4</v>
      </c>
      <c r="AB146" s="214">
        <v>0.27</v>
      </c>
      <c r="AC146" s="69">
        <v>0.27</v>
      </c>
      <c r="AD146" s="169">
        <v>3.37</v>
      </c>
      <c r="AE146" s="237">
        <v>5.35</v>
      </c>
    </row>
    <row r="147" spans="1:31" ht="24" customHeight="1">
      <c r="A147" s="31"/>
      <c r="B147" s="34"/>
      <c r="C147" s="57"/>
      <c r="D147" s="57"/>
      <c r="E147" s="107">
        <f aca="true" t="shared" si="53" ref="E147:T147">SUM(E143:E146)</f>
        <v>54.84</v>
      </c>
      <c r="F147" s="107">
        <v>24.6</v>
      </c>
      <c r="G147" s="107">
        <f t="shared" si="53"/>
        <v>19.860000000000003</v>
      </c>
      <c r="H147" s="107">
        <v>26.6</v>
      </c>
      <c r="I147" s="107">
        <f t="shared" si="53"/>
        <v>111.49000000000001</v>
      </c>
      <c r="J147" s="107">
        <v>129.6</v>
      </c>
      <c r="K147" s="107">
        <f t="shared" si="53"/>
        <v>700.57</v>
      </c>
      <c r="L147" s="107">
        <v>773.4</v>
      </c>
      <c r="M147" s="122">
        <f t="shared" si="53"/>
        <v>0.21000000000000002</v>
      </c>
      <c r="N147" s="122">
        <v>0.33</v>
      </c>
      <c r="O147" s="111">
        <f t="shared" si="53"/>
        <v>7.4</v>
      </c>
      <c r="P147" s="111">
        <f t="shared" si="53"/>
        <v>8.25</v>
      </c>
      <c r="Q147" s="111">
        <f t="shared" si="53"/>
        <v>0.03</v>
      </c>
      <c r="R147" s="111">
        <f t="shared" si="53"/>
        <v>0</v>
      </c>
      <c r="S147" s="111">
        <f t="shared" si="53"/>
        <v>3</v>
      </c>
      <c r="T147" s="111">
        <f t="shared" si="53"/>
        <v>2.5</v>
      </c>
      <c r="U147" s="263">
        <f>SUM(U143:U146)</f>
        <v>274.40000000000003</v>
      </c>
      <c r="V147" s="264"/>
      <c r="W147" s="201">
        <v>347.4</v>
      </c>
      <c r="X147" s="201">
        <f aca="true" t="shared" si="54" ref="X147:AD147">SUM(V143:W146)</f>
        <v>317.40000000000003</v>
      </c>
      <c r="Y147" s="201">
        <v>288.6</v>
      </c>
      <c r="Z147" s="201">
        <f t="shared" si="54"/>
        <v>522.2</v>
      </c>
      <c r="AA147" s="201">
        <v>60.7</v>
      </c>
      <c r="AB147" s="201">
        <f t="shared" si="54"/>
        <v>103.69999999999999</v>
      </c>
      <c r="AC147" s="201">
        <v>3.41</v>
      </c>
      <c r="AD147" s="201">
        <f t="shared" si="54"/>
        <v>6.509999999999998</v>
      </c>
      <c r="AE147" s="201">
        <v>53.11</v>
      </c>
    </row>
    <row r="148" spans="1:31" ht="22.5" customHeight="1">
      <c r="A148" s="31"/>
      <c r="B148" s="32" t="s">
        <v>5</v>
      </c>
      <c r="C148" s="58"/>
      <c r="D148" s="58"/>
      <c r="E148" s="107">
        <f aca="true" t="shared" si="55" ref="E148:J148">SUM(E140,E147)</f>
        <v>64.92</v>
      </c>
      <c r="F148" s="107">
        <f t="shared" si="55"/>
        <v>36.38</v>
      </c>
      <c r="G148" s="107">
        <f t="shared" si="55"/>
        <v>25.840000000000003</v>
      </c>
      <c r="H148" s="107">
        <f t="shared" si="55"/>
        <v>32.68</v>
      </c>
      <c r="I148" s="107">
        <f t="shared" si="55"/>
        <v>190.99</v>
      </c>
      <c r="J148" s="107">
        <f t="shared" si="55"/>
        <v>221.3</v>
      </c>
      <c r="K148" s="107">
        <f>SUM(J140,J147)</f>
        <v>221.3</v>
      </c>
      <c r="L148" s="107">
        <f aca="true" t="shared" si="56" ref="L148:U148">SUM(L140,L147)</f>
        <v>1249.3600000000001</v>
      </c>
      <c r="M148" s="112">
        <f t="shared" si="56"/>
        <v>0.47000000000000003</v>
      </c>
      <c r="N148" s="112">
        <f t="shared" si="56"/>
        <v>0.5900000000000001</v>
      </c>
      <c r="O148" s="107">
        <f t="shared" si="56"/>
        <v>7.4</v>
      </c>
      <c r="P148" s="107">
        <f t="shared" si="56"/>
        <v>8.25</v>
      </c>
      <c r="Q148" s="107">
        <f t="shared" si="56"/>
        <v>0.05</v>
      </c>
      <c r="R148" s="107">
        <f t="shared" si="56"/>
        <v>0.09</v>
      </c>
      <c r="S148" s="107">
        <f t="shared" si="56"/>
        <v>3.56</v>
      </c>
      <c r="T148" s="107">
        <f t="shared" si="56"/>
        <v>3.06</v>
      </c>
      <c r="U148" s="255">
        <f t="shared" si="56"/>
        <v>274.40000000000003</v>
      </c>
      <c r="V148" s="256"/>
      <c r="W148" s="196">
        <f>SUM(W140,W147)</f>
        <v>555.5999999999999</v>
      </c>
      <c r="X148" s="196">
        <f aca="true" t="shared" si="57" ref="X148:AE148">SUM(X140,X147)</f>
        <v>463.70000000000005</v>
      </c>
      <c r="Y148" s="196">
        <f t="shared" si="57"/>
        <v>447.90000000000003</v>
      </c>
      <c r="Z148" s="196">
        <f t="shared" si="57"/>
        <v>547.9000000000001</v>
      </c>
      <c r="AA148" s="196">
        <f t="shared" si="57"/>
        <v>89.2</v>
      </c>
      <c r="AB148" s="196">
        <f t="shared" si="57"/>
        <v>106.82</v>
      </c>
      <c r="AC148" s="196">
        <f t="shared" si="57"/>
        <v>6.529999999999999</v>
      </c>
      <c r="AD148" s="196">
        <f t="shared" si="57"/>
        <v>17.24</v>
      </c>
      <c r="AE148" s="196">
        <f t="shared" si="57"/>
        <v>67.74</v>
      </c>
    </row>
    <row r="149" spans="1:31" ht="20.25" customHeight="1">
      <c r="A149" s="31"/>
      <c r="B149" s="38" t="s">
        <v>9</v>
      </c>
      <c r="C149" s="60"/>
      <c r="D149" s="60"/>
      <c r="E149" s="109"/>
      <c r="F149" s="109"/>
      <c r="G149" s="109"/>
      <c r="H149" s="109"/>
      <c r="I149" s="109"/>
      <c r="J149" s="109"/>
      <c r="K149" s="109"/>
      <c r="L149" s="109"/>
      <c r="M149" s="124"/>
      <c r="N149" s="124"/>
      <c r="O149" s="109"/>
      <c r="P149" s="109"/>
      <c r="Q149" s="180"/>
      <c r="R149" s="180"/>
      <c r="S149" s="180"/>
      <c r="T149" s="180"/>
      <c r="U149" s="257"/>
      <c r="V149" s="258"/>
      <c r="W149" s="181"/>
      <c r="X149" s="181"/>
      <c r="Y149" s="181"/>
      <c r="Z149" s="181"/>
      <c r="AA149" s="181"/>
      <c r="AB149" s="181"/>
      <c r="AC149" s="168"/>
      <c r="AD149" s="173"/>
      <c r="AE149" s="236"/>
    </row>
    <row r="150" spans="1:31" ht="16.5" customHeight="1">
      <c r="A150" s="40"/>
      <c r="B150" s="42" t="s">
        <v>87</v>
      </c>
      <c r="C150" s="62"/>
      <c r="D150" s="62"/>
      <c r="E150" s="110"/>
      <c r="F150" s="110"/>
      <c r="G150" s="110"/>
      <c r="H150" s="110"/>
      <c r="I150" s="110"/>
      <c r="J150" s="110"/>
      <c r="K150" s="116"/>
      <c r="L150" s="116"/>
      <c r="M150" s="125"/>
      <c r="N150" s="125"/>
      <c r="O150" s="130"/>
      <c r="P150" s="130"/>
      <c r="Q150" s="182"/>
      <c r="R150" s="182"/>
      <c r="S150" s="182"/>
      <c r="T150" s="182"/>
      <c r="U150" s="273"/>
      <c r="V150" s="274"/>
      <c r="W150" s="183"/>
      <c r="X150" s="183"/>
      <c r="Y150" s="183"/>
      <c r="Z150" s="183"/>
      <c r="AA150" s="183"/>
      <c r="AB150" s="183"/>
      <c r="AC150" s="133"/>
      <c r="AD150" s="169"/>
      <c r="AE150" s="237"/>
    </row>
    <row r="151" spans="1:31" ht="24.75" customHeight="1">
      <c r="A151" s="177">
        <v>679</v>
      </c>
      <c r="B151" s="66" t="s">
        <v>116</v>
      </c>
      <c r="C151" s="67" t="s">
        <v>112</v>
      </c>
      <c r="D151" s="67" t="s">
        <v>93</v>
      </c>
      <c r="E151" s="68">
        <v>4.23</v>
      </c>
      <c r="F151" s="68">
        <v>5.64</v>
      </c>
      <c r="G151" s="68">
        <v>6</v>
      </c>
      <c r="H151" s="68">
        <v>7.64</v>
      </c>
      <c r="I151" s="68">
        <v>0.6</v>
      </c>
      <c r="J151" s="68">
        <v>0.48</v>
      </c>
      <c r="K151" s="68">
        <v>116.14</v>
      </c>
      <c r="L151" s="68">
        <v>154.86</v>
      </c>
      <c r="M151" s="69">
        <v>0.08</v>
      </c>
      <c r="N151" s="69">
        <v>0.11</v>
      </c>
      <c r="O151" s="68">
        <v>0.64</v>
      </c>
      <c r="P151" s="68">
        <v>0.64</v>
      </c>
      <c r="Q151" s="178">
        <v>14</v>
      </c>
      <c r="R151" s="178">
        <v>18.6</v>
      </c>
      <c r="S151" s="178">
        <v>0</v>
      </c>
      <c r="T151" s="178">
        <v>0</v>
      </c>
      <c r="U151" s="259">
        <v>0</v>
      </c>
      <c r="V151" s="260"/>
      <c r="W151" s="179">
        <v>0</v>
      </c>
      <c r="X151" s="179">
        <v>76.2</v>
      </c>
      <c r="Y151" s="179">
        <v>2.16</v>
      </c>
      <c r="Z151" s="179">
        <v>11.1</v>
      </c>
      <c r="AA151" s="179">
        <v>14.8</v>
      </c>
      <c r="AB151" s="179">
        <v>1.62</v>
      </c>
      <c r="AC151" s="69">
        <v>2.16</v>
      </c>
      <c r="AD151" s="170">
        <v>4.68</v>
      </c>
      <c r="AE151" s="246">
        <v>8</v>
      </c>
    </row>
    <row r="152" spans="1:31" ht="22.5" customHeight="1">
      <c r="A152" s="25">
        <v>943</v>
      </c>
      <c r="B152" s="23" t="s">
        <v>83</v>
      </c>
      <c r="C152" s="134" t="s">
        <v>94</v>
      </c>
      <c r="D152" s="134" t="s">
        <v>94</v>
      </c>
      <c r="E152" s="44">
        <v>0.2</v>
      </c>
      <c r="F152" s="44">
        <v>0.2</v>
      </c>
      <c r="G152" s="44">
        <v>0</v>
      </c>
      <c r="H152" s="44">
        <v>0</v>
      </c>
      <c r="I152" s="44">
        <v>14</v>
      </c>
      <c r="J152" s="44">
        <v>14</v>
      </c>
      <c r="K152" s="44">
        <v>56</v>
      </c>
      <c r="L152" s="44">
        <v>56</v>
      </c>
      <c r="M152" s="55">
        <v>0</v>
      </c>
      <c r="N152" s="55">
        <v>0</v>
      </c>
      <c r="O152" s="55">
        <v>0</v>
      </c>
      <c r="P152" s="55">
        <v>0</v>
      </c>
      <c r="Q152" s="210">
        <v>0</v>
      </c>
      <c r="R152" s="210">
        <v>0</v>
      </c>
      <c r="S152" s="210">
        <v>0</v>
      </c>
      <c r="T152" s="210">
        <v>0</v>
      </c>
      <c r="U152" s="265">
        <v>12</v>
      </c>
      <c r="V152" s="266"/>
      <c r="W152" s="195">
        <v>12</v>
      </c>
      <c r="X152" s="195">
        <v>8</v>
      </c>
      <c r="Y152" s="195">
        <v>8</v>
      </c>
      <c r="Z152" s="195">
        <v>6</v>
      </c>
      <c r="AA152" s="195">
        <v>6</v>
      </c>
      <c r="AB152" s="195">
        <v>0.8</v>
      </c>
      <c r="AC152" s="55">
        <v>0.8</v>
      </c>
      <c r="AD152" s="169">
        <v>0.84</v>
      </c>
      <c r="AE152" s="237">
        <v>0.84</v>
      </c>
    </row>
    <row r="153" spans="1:31" ht="23.25" customHeight="1">
      <c r="A153" s="22"/>
      <c r="B153" s="23" t="s">
        <v>65</v>
      </c>
      <c r="C153" s="49">
        <v>40</v>
      </c>
      <c r="D153" s="49">
        <v>60</v>
      </c>
      <c r="E153" s="101">
        <v>3.5</v>
      </c>
      <c r="F153" s="101">
        <v>5.2</v>
      </c>
      <c r="G153" s="101">
        <v>0.3</v>
      </c>
      <c r="H153" s="101">
        <v>0.4</v>
      </c>
      <c r="I153" s="101">
        <v>24.4</v>
      </c>
      <c r="J153" s="101">
        <v>36.6</v>
      </c>
      <c r="K153" s="101">
        <v>113.73</v>
      </c>
      <c r="L153" s="101">
        <v>170.6</v>
      </c>
      <c r="M153" s="69">
        <v>0.06</v>
      </c>
      <c r="N153" s="69">
        <v>0.06</v>
      </c>
      <c r="O153" s="69">
        <v>0</v>
      </c>
      <c r="P153" s="69">
        <v>0</v>
      </c>
      <c r="Q153" s="211">
        <v>0</v>
      </c>
      <c r="R153" s="211">
        <v>0</v>
      </c>
      <c r="S153" s="211">
        <v>0.5</v>
      </c>
      <c r="T153" s="211">
        <v>0.5</v>
      </c>
      <c r="U153" s="259">
        <v>14.8</v>
      </c>
      <c r="V153" s="260"/>
      <c r="W153" s="161">
        <v>22.2</v>
      </c>
      <c r="X153" s="161">
        <v>26</v>
      </c>
      <c r="Y153" s="161">
        <v>39</v>
      </c>
      <c r="Z153" s="161">
        <v>5.6</v>
      </c>
      <c r="AA153" s="161">
        <v>8.4</v>
      </c>
      <c r="AB153" s="214">
        <v>0.27</v>
      </c>
      <c r="AC153" s="69">
        <v>0.27</v>
      </c>
      <c r="AD153" s="169">
        <v>3.37</v>
      </c>
      <c r="AE153" s="237">
        <v>5.35</v>
      </c>
    </row>
    <row r="154" spans="1:31" ht="23.25" customHeight="1">
      <c r="A154" s="22"/>
      <c r="B154" s="185"/>
      <c r="C154" s="186"/>
      <c r="D154" s="186"/>
      <c r="E154" s="111">
        <f aca="true" t="shared" si="58" ref="E154:U154">SUM(E151:E153)</f>
        <v>7.930000000000001</v>
      </c>
      <c r="F154" s="111">
        <f t="shared" si="58"/>
        <v>11.04</v>
      </c>
      <c r="G154" s="111">
        <f t="shared" si="58"/>
        <v>6.3</v>
      </c>
      <c r="H154" s="111">
        <f t="shared" si="58"/>
        <v>8.04</v>
      </c>
      <c r="I154" s="111">
        <f t="shared" si="58"/>
        <v>39</v>
      </c>
      <c r="J154" s="111">
        <f t="shared" si="58"/>
        <v>51.08</v>
      </c>
      <c r="K154" s="111">
        <f t="shared" si="58"/>
        <v>285.87</v>
      </c>
      <c r="L154" s="111">
        <f t="shared" si="58"/>
        <v>381.46000000000004</v>
      </c>
      <c r="M154" s="112">
        <f t="shared" si="58"/>
        <v>0.14</v>
      </c>
      <c r="N154" s="112">
        <f t="shared" si="58"/>
        <v>0.16999999999999998</v>
      </c>
      <c r="O154" s="112">
        <f t="shared" si="58"/>
        <v>0.64</v>
      </c>
      <c r="P154" s="112">
        <f t="shared" si="58"/>
        <v>0.64</v>
      </c>
      <c r="Q154" s="112">
        <f t="shared" si="58"/>
        <v>14</v>
      </c>
      <c r="R154" s="112">
        <f t="shared" si="58"/>
        <v>18.6</v>
      </c>
      <c r="S154" s="112">
        <f t="shared" si="58"/>
        <v>0.5</v>
      </c>
      <c r="T154" s="112">
        <f t="shared" si="58"/>
        <v>0.5</v>
      </c>
      <c r="U154" s="255">
        <f t="shared" si="58"/>
        <v>26.8</v>
      </c>
      <c r="V154" s="256"/>
      <c r="W154" s="196">
        <f>SUM(W151:W153)</f>
        <v>34.2</v>
      </c>
      <c r="X154" s="196">
        <f aca="true" t="shared" si="59" ref="X154:AE154">SUM(X151:X153)</f>
        <v>110.2</v>
      </c>
      <c r="Y154" s="196">
        <f t="shared" si="59"/>
        <v>49.16</v>
      </c>
      <c r="Z154" s="196">
        <f t="shared" si="59"/>
        <v>22.700000000000003</v>
      </c>
      <c r="AA154" s="196">
        <f t="shared" si="59"/>
        <v>29.200000000000003</v>
      </c>
      <c r="AB154" s="196">
        <f t="shared" si="59"/>
        <v>2.69</v>
      </c>
      <c r="AC154" s="196">
        <f t="shared" si="59"/>
        <v>3.23</v>
      </c>
      <c r="AD154" s="196">
        <f t="shared" si="59"/>
        <v>8.89</v>
      </c>
      <c r="AE154" s="196">
        <f t="shared" si="59"/>
        <v>14.19</v>
      </c>
    </row>
    <row r="155" spans="1:31" ht="33.75" customHeight="1">
      <c r="A155" s="31"/>
      <c r="B155" s="32" t="s">
        <v>119</v>
      </c>
      <c r="C155" s="36"/>
      <c r="D155" s="36"/>
      <c r="E155" s="68"/>
      <c r="F155" s="68"/>
      <c r="G155" s="68"/>
      <c r="H155" s="68"/>
      <c r="I155" s="68"/>
      <c r="J155" s="68"/>
      <c r="K155" s="68"/>
      <c r="L155" s="68"/>
      <c r="M155" s="121"/>
      <c r="N155" s="121"/>
      <c r="O155" s="101"/>
      <c r="P155" s="101"/>
      <c r="Q155" s="172"/>
      <c r="R155" s="172"/>
      <c r="S155" s="172"/>
      <c r="T155" s="172"/>
      <c r="U155" s="267"/>
      <c r="V155" s="268"/>
      <c r="W155" s="215"/>
      <c r="X155" s="215"/>
      <c r="Y155" s="215"/>
      <c r="Z155" s="215"/>
      <c r="AA155" s="215"/>
      <c r="AB155" s="215"/>
      <c r="AC155" s="163"/>
      <c r="AD155" s="173"/>
      <c r="AE155" s="236"/>
    </row>
    <row r="156" spans="1:31" ht="24.75" customHeight="1">
      <c r="A156" s="74">
        <v>245</v>
      </c>
      <c r="B156" s="23" t="s">
        <v>144</v>
      </c>
      <c r="C156" s="21" t="s">
        <v>104</v>
      </c>
      <c r="D156" s="21" t="s">
        <v>105</v>
      </c>
      <c r="E156" s="101">
        <v>10.7</v>
      </c>
      <c r="F156" s="101">
        <v>14.3</v>
      </c>
      <c r="G156" s="101">
        <v>7.9</v>
      </c>
      <c r="H156" s="101">
        <v>10.64</v>
      </c>
      <c r="I156" s="101">
        <v>6</v>
      </c>
      <c r="J156" s="101">
        <v>8</v>
      </c>
      <c r="K156" s="101">
        <v>105</v>
      </c>
      <c r="L156" s="101">
        <v>140</v>
      </c>
      <c r="M156" s="55">
        <v>0.05</v>
      </c>
      <c r="N156" s="55">
        <v>0.05</v>
      </c>
      <c r="O156" s="55">
        <v>0.001</v>
      </c>
      <c r="P156" s="55">
        <v>0</v>
      </c>
      <c r="Q156" s="210">
        <v>5.78</v>
      </c>
      <c r="R156" s="210">
        <v>7.7</v>
      </c>
      <c r="S156" s="210">
        <v>1.9</v>
      </c>
      <c r="T156" s="210">
        <v>2.52</v>
      </c>
      <c r="U156" s="265">
        <v>91.6</v>
      </c>
      <c r="V156" s="266"/>
      <c r="W156" s="195">
        <v>122.2</v>
      </c>
      <c r="X156" s="195">
        <v>88.7</v>
      </c>
      <c r="Y156" s="195">
        <v>118.3</v>
      </c>
      <c r="Z156" s="195">
        <v>20.55</v>
      </c>
      <c r="AA156" s="195">
        <v>27.4</v>
      </c>
      <c r="AB156" s="195">
        <v>0.68</v>
      </c>
      <c r="AC156" s="55">
        <v>0.9</v>
      </c>
      <c r="AD156" s="171">
        <v>9.43</v>
      </c>
      <c r="AE156" s="241">
        <v>11.33</v>
      </c>
    </row>
    <row r="157" spans="1:31" ht="25.5" customHeight="1">
      <c r="A157" s="74">
        <v>168</v>
      </c>
      <c r="B157" s="45" t="s">
        <v>150</v>
      </c>
      <c r="C157" s="49" t="s">
        <v>89</v>
      </c>
      <c r="D157" s="49" t="s">
        <v>93</v>
      </c>
      <c r="E157" s="101">
        <v>3.06</v>
      </c>
      <c r="F157" s="101">
        <v>6.2</v>
      </c>
      <c r="G157" s="101">
        <v>4.8</v>
      </c>
      <c r="H157" s="101">
        <v>5.3</v>
      </c>
      <c r="I157" s="101">
        <v>20.45</v>
      </c>
      <c r="J157" s="101">
        <v>32.8</v>
      </c>
      <c r="K157" s="101">
        <v>137.25</v>
      </c>
      <c r="L157" s="101">
        <v>203</v>
      </c>
      <c r="M157" s="121">
        <v>0.14</v>
      </c>
      <c r="N157" s="121">
        <v>0.15</v>
      </c>
      <c r="O157" s="121">
        <v>18.17</v>
      </c>
      <c r="P157" s="121">
        <v>0.1</v>
      </c>
      <c r="Q157" s="212">
        <v>0.03</v>
      </c>
      <c r="R157" s="212">
        <v>0.2</v>
      </c>
      <c r="S157" s="212">
        <v>0.5</v>
      </c>
      <c r="T157" s="212">
        <v>0</v>
      </c>
      <c r="U157" s="267" t="s">
        <v>151</v>
      </c>
      <c r="V157" s="268"/>
      <c r="W157" s="188">
        <v>39.6</v>
      </c>
      <c r="X157" s="188">
        <v>43.5</v>
      </c>
      <c r="Y157" s="188">
        <v>28.8</v>
      </c>
      <c r="Z157" s="188">
        <v>20.6</v>
      </c>
      <c r="AA157" s="188">
        <v>20.6</v>
      </c>
      <c r="AB157" s="188">
        <v>1</v>
      </c>
      <c r="AC157" s="121">
        <v>1.2</v>
      </c>
      <c r="AD157" s="171">
        <v>4.7</v>
      </c>
      <c r="AE157" s="241">
        <v>6.26</v>
      </c>
    </row>
    <row r="158" spans="1:69" ht="25.5" customHeight="1">
      <c r="A158" s="74">
        <v>33</v>
      </c>
      <c r="B158" s="45" t="s">
        <v>159</v>
      </c>
      <c r="C158" s="49">
        <v>60</v>
      </c>
      <c r="D158" s="49">
        <v>100</v>
      </c>
      <c r="E158" s="101">
        <v>0.86</v>
      </c>
      <c r="F158" s="101">
        <v>0.86</v>
      </c>
      <c r="G158" s="101">
        <v>3.65</v>
      </c>
      <c r="H158" s="101">
        <v>3.65</v>
      </c>
      <c r="I158" s="101">
        <v>5.02</v>
      </c>
      <c r="J158" s="101">
        <v>5.02</v>
      </c>
      <c r="K158" s="101">
        <v>56.34</v>
      </c>
      <c r="L158" s="101">
        <v>56.34</v>
      </c>
      <c r="M158" s="121">
        <v>0.01</v>
      </c>
      <c r="N158" s="121">
        <v>0.01</v>
      </c>
      <c r="O158" s="121">
        <v>5.7</v>
      </c>
      <c r="P158" s="121">
        <v>5.7</v>
      </c>
      <c r="Q158" s="212">
        <v>3</v>
      </c>
      <c r="R158" s="212">
        <v>0.05</v>
      </c>
      <c r="S158" s="212">
        <v>1</v>
      </c>
      <c r="T158" s="212">
        <v>1.7</v>
      </c>
      <c r="U158" s="267">
        <v>75.1</v>
      </c>
      <c r="V158" s="268"/>
      <c r="W158" s="215">
        <v>125.2</v>
      </c>
      <c r="X158" s="215">
        <v>90</v>
      </c>
      <c r="Y158" s="215">
        <v>150</v>
      </c>
      <c r="Z158" s="215">
        <v>14.3</v>
      </c>
      <c r="AA158" s="215">
        <v>23.8</v>
      </c>
      <c r="AB158" s="215">
        <v>0.4</v>
      </c>
      <c r="AC158" s="121">
        <v>0.67</v>
      </c>
      <c r="AD158" s="171">
        <v>0.6</v>
      </c>
      <c r="AE158" s="241">
        <v>1.08</v>
      </c>
      <c r="AF158" s="70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2"/>
      <c r="AX158" s="72"/>
      <c r="AY158" s="71"/>
      <c r="AZ158" s="71"/>
      <c r="BA158" s="71"/>
      <c r="BB158" s="71"/>
      <c r="BC158" s="71"/>
      <c r="BD158" s="71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</row>
    <row r="159" spans="1:31" ht="12.75">
      <c r="A159" s="25">
        <v>943</v>
      </c>
      <c r="B159" s="23" t="s">
        <v>83</v>
      </c>
      <c r="C159" s="134" t="s">
        <v>94</v>
      </c>
      <c r="D159" s="134" t="s">
        <v>94</v>
      </c>
      <c r="E159" s="44">
        <v>0.2</v>
      </c>
      <c r="F159" s="44">
        <v>0.2</v>
      </c>
      <c r="G159" s="44">
        <v>0</v>
      </c>
      <c r="H159" s="44">
        <v>0</v>
      </c>
      <c r="I159" s="44">
        <v>14</v>
      </c>
      <c r="J159" s="44">
        <v>14</v>
      </c>
      <c r="K159" s="44">
        <v>56</v>
      </c>
      <c r="L159" s="44">
        <v>56</v>
      </c>
      <c r="M159" s="55">
        <v>0</v>
      </c>
      <c r="N159" s="55">
        <v>0</v>
      </c>
      <c r="O159" s="55">
        <v>0</v>
      </c>
      <c r="P159" s="55">
        <v>0</v>
      </c>
      <c r="Q159" s="210">
        <v>0</v>
      </c>
      <c r="R159" s="210">
        <v>0</v>
      </c>
      <c r="S159" s="210">
        <v>0</v>
      </c>
      <c r="T159" s="210">
        <v>0</v>
      </c>
      <c r="U159" s="265">
        <v>12</v>
      </c>
      <c r="V159" s="266"/>
      <c r="W159" s="195">
        <v>12</v>
      </c>
      <c r="X159" s="195">
        <v>8</v>
      </c>
      <c r="Y159" s="195">
        <v>8</v>
      </c>
      <c r="Z159" s="195">
        <v>6</v>
      </c>
      <c r="AA159" s="195">
        <v>6</v>
      </c>
      <c r="AB159" s="195">
        <v>0.8</v>
      </c>
      <c r="AC159" s="55">
        <v>0.8</v>
      </c>
      <c r="AD159" s="169">
        <v>0.84</v>
      </c>
      <c r="AE159" s="237">
        <v>0.84</v>
      </c>
    </row>
    <row r="160" spans="1:31" ht="12.75">
      <c r="A160" s="22"/>
      <c r="B160" s="23" t="s">
        <v>65</v>
      </c>
      <c r="C160" s="49">
        <v>40</v>
      </c>
      <c r="D160" s="49">
        <v>60</v>
      </c>
      <c r="E160" s="101">
        <v>3.5</v>
      </c>
      <c r="F160" s="101">
        <v>5.2</v>
      </c>
      <c r="G160" s="101">
        <v>0.3</v>
      </c>
      <c r="H160" s="101">
        <v>0.4</v>
      </c>
      <c r="I160" s="101">
        <v>24.4</v>
      </c>
      <c r="J160" s="101">
        <v>36.6</v>
      </c>
      <c r="K160" s="101">
        <v>113.73</v>
      </c>
      <c r="L160" s="101">
        <v>170.6</v>
      </c>
      <c r="M160" s="69">
        <v>0.06</v>
      </c>
      <c r="N160" s="69">
        <v>0.06</v>
      </c>
      <c r="O160" s="69">
        <v>0</v>
      </c>
      <c r="P160" s="69">
        <v>0</v>
      </c>
      <c r="Q160" s="211">
        <v>0</v>
      </c>
      <c r="R160" s="211">
        <v>0</v>
      </c>
      <c r="S160" s="211">
        <v>0.5</v>
      </c>
      <c r="T160" s="211">
        <v>0.5</v>
      </c>
      <c r="U160" s="259">
        <v>14.8</v>
      </c>
      <c r="V160" s="260"/>
      <c r="W160" s="161">
        <v>22.2</v>
      </c>
      <c r="X160" s="161">
        <v>26</v>
      </c>
      <c r="Y160" s="161">
        <v>39</v>
      </c>
      <c r="Z160" s="161">
        <v>5.6</v>
      </c>
      <c r="AA160" s="161">
        <v>8.4</v>
      </c>
      <c r="AB160" s="214">
        <v>0.27</v>
      </c>
      <c r="AC160" s="69">
        <v>0.27</v>
      </c>
      <c r="AD160" s="169">
        <v>3.37</v>
      </c>
      <c r="AE160" s="237">
        <v>5.35</v>
      </c>
    </row>
    <row r="161" spans="1:31" ht="12.75">
      <c r="A161" s="31"/>
      <c r="B161" s="34"/>
      <c r="C161" s="36"/>
      <c r="D161" s="36"/>
      <c r="E161" s="107">
        <f aca="true" t="shared" si="60" ref="E161:T161">SUM(E156:E160)</f>
        <v>18.32</v>
      </c>
      <c r="F161" s="107">
        <f t="shared" si="60"/>
        <v>26.759999999999998</v>
      </c>
      <c r="G161" s="107">
        <f t="shared" si="60"/>
        <v>16.65</v>
      </c>
      <c r="H161" s="107">
        <f t="shared" si="60"/>
        <v>19.99</v>
      </c>
      <c r="I161" s="107">
        <f t="shared" si="60"/>
        <v>69.87</v>
      </c>
      <c r="J161" s="107">
        <f t="shared" si="60"/>
        <v>96.41999999999999</v>
      </c>
      <c r="K161" s="107">
        <f t="shared" si="60"/>
        <v>468.32000000000005</v>
      </c>
      <c r="L161" s="107">
        <f t="shared" si="60"/>
        <v>625.94</v>
      </c>
      <c r="M161" s="122">
        <f t="shared" si="60"/>
        <v>0.26</v>
      </c>
      <c r="N161" s="122">
        <f t="shared" si="60"/>
        <v>0.27</v>
      </c>
      <c r="O161" s="111">
        <f t="shared" si="60"/>
        <v>23.871000000000002</v>
      </c>
      <c r="P161" s="111">
        <f t="shared" si="60"/>
        <v>5.8</v>
      </c>
      <c r="Q161" s="111">
        <f t="shared" si="60"/>
        <v>8.81</v>
      </c>
      <c r="R161" s="111">
        <f t="shared" si="60"/>
        <v>7.95</v>
      </c>
      <c r="S161" s="111">
        <f t="shared" si="60"/>
        <v>3.9</v>
      </c>
      <c r="T161" s="111">
        <f t="shared" si="60"/>
        <v>4.72</v>
      </c>
      <c r="U161" s="263">
        <f>SUM(U156:U160)</f>
        <v>193.5</v>
      </c>
      <c r="V161" s="264"/>
      <c r="W161" s="201">
        <f>SUM(W156:W160)</f>
        <v>321.2</v>
      </c>
      <c r="X161" s="201">
        <f aca="true" t="shared" si="61" ref="X161:AE161">SUM(X156:X160)</f>
        <v>256.2</v>
      </c>
      <c r="Y161" s="201">
        <f t="shared" si="61"/>
        <v>344.1</v>
      </c>
      <c r="Z161" s="201">
        <f t="shared" si="61"/>
        <v>67.05</v>
      </c>
      <c r="AA161" s="201">
        <f t="shared" si="61"/>
        <v>86.2</v>
      </c>
      <c r="AB161" s="201">
        <f t="shared" si="61"/>
        <v>3.15</v>
      </c>
      <c r="AC161" s="201">
        <f t="shared" si="61"/>
        <v>3.8400000000000003</v>
      </c>
      <c r="AD161" s="201">
        <f t="shared" si="61"/>
        <v>18.939999999999998</v>
      </c>
      <c r="AE161" s="201">
        <f t="shared" si="61"/>
        <v>24.86</v>
      </c>
    </row>
    <row r="162" spans="1:31" ht="12.75">
      <c r="A162" s="31"/>
      <c r="B162" s="32" t="s">
        <v>5</v>
      </c>
      <c r="C162" s="58"/>
      <c r="D162" s="58"/>
      <c r="E162" s="107">
        <f aca="true" t="shared" si="62" ref="E162:U162">SUM(E154,E161)</f>
        <v>26.25</v>
      </c>
      <c r="F162" s="107">
        <f t="shared" si="62"/>
        <v>37.8</v>
      </c>
      <c r="G162" s="107">
        <f t="shared" si="62"/>
        <v>22.95</v>
      </c>
      <c r="H162" s="107">
        <f t="shared" si="62"/>
        <v>28.029999999999998</v>
      </c>
      <c r="I162" s="107">
        <f t="shared" si="62"/>
        <v>108.87</v>
      </c>
      <c r="J162" s="107">
        <f t="shared" si="62"/>
        <v>147.5</v>
      </c>
      <c r="K162" s="107">
        <f t="shared" si="62"/>
        <v>754.19</v>
      </c>
      <c r="L162" s="107">
        <f t="shared" si="62"/>
        <v>1007.4000000000001</v>
      </c>
      <c r="M162" s="112">
        <f t="shared" si="62"/>
        <v>0.4</v>
      </c>
      <c r="N162" s="112">
        <f t="shared" si="62"/>
        <v>0.44</v>
      </c>
      <c r="O162" s="107">
        <f t="shared" si="62"/>
        <v>24.511000000000003</v>
      </c>
      <c r="P162" s="107">
        <f t="shared" si="62"/>
        <v>6.4399999999999995</v>
      </c>
      <c r="Q162" s="107">
        <f t="shared" si="62"/>
        <v>22.810000000000002</v>
      </c>
      <c r="R162" s="107">
        <f t="shared" si="62"/>
        <v>26.55</v>
      </c>
      <c r="S162" s="107">
        <f t="shared" si="62"/>
        <v>4.4</v>
      </c>
      <c r="T162" s="107">
        <f t="shared" si="62"/>
        <v>5.22</v>
      </c>
      <c r="U162" s="255">
        <f t="shared" si="62"/>
        <v>220.3</v>
      </c>
      <c r="V162" s="256"/>
      <c r="W162" s="196">
        <f>SUM(W154,W161)</f>
        <v>355.4</v>
      </c>
      <c r="X162" s="196">
        <f aca="true" t="shared" si="63" ref="X162:AE162">SUM(X154,X161)</f>
        <v>366.4</v>
      </c>
      <c r="Y162" s="196">
        <f t="shared" si="63"/>
        <v>393.26</v>
      </c>
      <c r="Z162" s="196">
        <f t="shared" si="63"/>
        <v>89.75</v>
      </c>
      <c r="AA162" s="196">
        <f t="shared" si="63"/>
        <v>115.4</v>
      </c>
      <c r="AB162" s="196">
        <f t="shared" si="63"/>
        <v>5.84</v>
      </c>
      <c r="AC162" s="196">
        <f t="shared" si="63"/>
        <v>7.07</v>
      </c>
      <c r="AD162" s="196">
        <f t="shared" si="63"/>
        <v>27.83</v>
      </c>
      <c r="AE162" s="196">
        <f t="shared" si="63"/>
        <v>39.05</v>
      </c>
    </row>
    <row r="163" spans="1:31" ht="15.75">
      <c r="A163" s="31"/>
      <c r="B163" s="38" t="s">
        <v>10</v>
      </c>
      <c r="C163" s="60"/>
      <c r="D163" s="60"/>
      <c r="E163" s="109"/>
      <c r="F163" s="109"/>
      <c r="G163" s="109"/>
      <c r="H163" s="109"/>
      <c r="I163" s="109"/>
      <c r="J163" s="109"/>
      <c r="K163" s="109"/>
      <c r="L163" s="109"/>
      <c r="M163" s="124"/>
      <c r="N163" s="124"/>
      <c r="O163" s="109"/>
      <c r="P163" s="109"/>
      <c r="Q163" s="180"/>
      <c r="R163" s="180"/>
      <c r="S163" s="180"/>
      <c r="T163" s="180"/>
      <c r="U163" s="257"/>
      <c r="V163" s="258"/>
      <c r="W163" s="181"/>
      <c r="X163" s="181"/>
      <c r="Y163" s="181"/>
      <c r="Z163" s="181"/>
      <c r="AA163" s="181"/>
      <c r="AB163" s="181"/>
      <c r="AC163" s="168"/>
      <c r="AD163" s="173"/>
      <c r="AE163" s="236"/>
    </row>
    <row r="164" spans="1:31" ht="12.75">
      <c r="A164" s="31"/>
      <c r="B164" s="32" t="s">
        <v>87</v>
      </c>
      <c r="C164" s="36"/>
      <c r="D164" s="36"/>
      <c r="E164" s="68"/>
      <c r="F164" s="68"/>
      <c r="G164" s="68"/>
      <c r="H164" s="68"/>
      <c r="I164" s="68"/>
      <c r="J164" s="68"/>
      <c r="K164" s="68"/>
      <c r="L164" s="68"/>
      <c r="M164" s="121"/>
      <c r="N164" s="121"/>
      <c r="O164" s="101"/>
      <c r="P164" s="101"/>
      <c r="Q164" s="172"/>
      <c r="R164" s="172"/>
      <c r="S164" s="172"/>
      <c r="T164" s="172"/>
      <c r="U164" s="267"/>
      <c r="V164" s="268"/>
      <c r="W164" s="215"/>
      <c r="X164" s="215"/>
      <c r="Y164" s="215"/>
      <c r="Z164" s="215"/>
      <c r="AA164" s="215"/>
      <c r="AB164" s="215"/>
      <c r="AC164" s="163"/>
      <c r="AD164" s="173"/>
      <c r="AE164" s="236"/>
    </row>
    <row r="165" spans="1:31" ht="12.75">
      <c r="A165" s="31"/>
      <c r="B165" s="34" t="s">
        <v>142</v>
      </c>
      <c r="C165" s="65">
        <v>50</v>
      </c>
      <c r="D165" s="65">
        <v>50</v>
      </c>
      <c r="E165" s="68">
        <v>4</v>
      </c>
      <c r="F165" s="68">
        <v>4</v>
      </c>
      <c r="G165" s="68">
        <v>4</v>
      </c>
      <c r="H165" s="68">
        <v>4</v>
      </c>
      <c r="I165" s="68">
        <v>31</v>
      </c>
      <c r="J165" s="68">
        <v>31</v>
      </c>
      <c r="K165" s="68">
        <v>161</v>
      </c>
      <c r="L165" s="68">
        <v>161</v>
      </c>
      <c r="M165" s="121">
        <v>0</v>
      </c>
      <c r="N165" s="121">
        <v>0</v>
      </c>
      <c r="O165" s="101">
        <v>0</v>
      </c>
      <c r="P165" s="101">
        <v>0</v>
      </c>
      <c r="Q165" s="172">
        <v>0</v>
      </c>
      <c r="R165" s="172">
        <v>0</v>
      </c>
      <c r="S165" s="172">
        <v>0</v>
      </c>
      <c r="T165" s="172">
        <v>0</v>
      </c>
      <c r="U165" s="267">
        <v>0</v>
      </c>
      <c r="V165" s="268"/>
      <c r="W165" s="215">
        <v>0</v>
      </c>
      <c r="X165" s="215">
        <v>0</v>
      </c>
      <c r="Y165" s="215">
        <v>0</v>
      </c>
      <c r="Z165" s="215">
        <v>0</v>
      </c>
      <c r="AA165" s="215">
        <v>0</v>
      </c>
      <c r="AB165" s="215">
        <v>0</v>
      </c>
      <c r="AC165" s="163"/>
      <c r="AD165" s="173">
        <v>2.65</v>
      </c>
      <c r="AE165" s="236">
        <v>3.65</v>
      </c>
    </row>
    <row r="166" spans="1:31" ht="12.75">
      <c r="A166" s="31">
        <v>265</v>
      </c>
      <c r="B166" s="23" t="s">
        <v>99</v>
      </c>
      <c r="C166" s="36">
        <v>80</v>
      </c>
      <c r="D166" s="36">
        <v>275</v>
      </c>
      <c r="E166" s="68">
        <v>8.3</v>
      </c>
      <c r="F166" s="68">
        <v>49.9</v>
      </c>
      <c r="G166" s="68">
        <v>16</v>
      </c>
      <c r="H166" s="68">
        <v>19.8</v>
      </c>
      <c r="I166" s="68">
        <v>17</v>
      </c>
      <c r="J166" s="68">
        <v>55.6</v>
      </c>
      <c r="K166" s="68">
        <v>179.2</v>
      </c>
      <c r="L166" s="68">
        <v>482.6</v>
      </c>
      <c r="M166" s="121">
        <v>0.03</v>
      </c>
      <c r="N166" s="121">
        <v>0</v>
      </c>
      <c r="O166" s="101">
        <v>0</v>
      </c>
      <c r="P166" s="101">
        <v>1</v>
      </c>
      <c r="Q166" s="172">
        <v>0</v>
      </c>
      <c r="R166" s="172">
        <v>0.1</v>
      </c>
      <c r="S166" s="172">
        <v>0</v>
      </c>
      <c r="T166" s="172">
        <v>1.1</v>
      </c>
      <c r="U166" s="267">
        <v>24</v>
      </c>
      <c r="V166" s="268"/>
      <c r="W166" s="227">
        <v>165.3</v>
      </c>
      <c r="X166" s="227">
        <v>0</v>
      </c>
      <c r="Y166" s="227">
        <v>252.1</v>
      </c>
      <c r="Z166" s="227">
        <v>0</v>
      </c>
      <c r="AA166" s="227">
        <v>14.4</v>
      </c>
      <c r="AB166" s="227">
        <v>0</v>
      </c>
      <c r="AC166" s="163">
        <v>1.88</v>
      </c>
      <c r="AD166" s="231">
        <v>19.9</v>
      </c>
      <c r="AE166" s="247">
        <v>21.14</v>
      </c>
    </row>
    <row r="167" spans="1:31" ht="20.25" customHeight="1">
      <c r="A167" s="154">
        <v>336</v>
      </c>
      <c r="B167" s="155" t="s">
        <v>141</v>
      </c>
      <c r="C167" s="154" t="s">
        <v>89</v>
      </c>
      <c r="D167" s="154">
        <v>100</v>
      </c>
      <c r="E167" s="156">
        <v>5.52</v>
      </c>
      <c r="F167" s="156">
        <v>1.4</v>
      </c>
      <c r="G167" s="156">
        <v>4.52</v>
      </c>
      <c r="H167" s="156">
        <v>5.2</v>
      </c>
      <c r="I167" s="156">
        <v>26.45</v>
      </c>
      <c r="J167" s="156">
        <v>6.8</v>
      </c>
      <c r="K167" s="156">
        <v>168.45</v>
      </c>
      <c r="L167" s="156">
        <v>66</v>
      </c>
      <c r="M167" s="157">
        <v>0.06</v>
      </c>
      <c r="N167" s="158">
        <v>0</v>
      </c>
      <c r="O167" s="156">
        <v>1.5</v>
      </c>
      <c r="P167" s="159">
        <v>0.03</v>
      </c>
      <c r="Q167" s="226">
        <v>0.01</v>
      </c>
      <c r="R167" s="226">
        <v>4.2</v>
      </c>
      <c r="S167" s="226">
        <v>0.1</v>
      </c>
      <c r="T167" s="226">
        <v>0.69</v>
      </c>
      <c r="U167" s="267">
        <v>142.2</v>
      </c>
      <c r="V167" s="268"/>
      <c r="W167" s="227">
        <v>96.6</v>
      </c>
      <c r="X167" s="227">
        <v>168.1</v>
      </c>
      <c r="Y167" s="227">
        <v>43.9</v>
      </c>
      <c r="Z167" s="227">
        <v>19.6</v>
      </c>
      <c r="AA167" s="227">
        <v>6.2</v>
      </c>
      <c r="AB167" s="227">
        <v>1.25</v>
      </c>
      <c r="AC167" s="158">
        <v>0.35</v>
      </c>
      <c r="AD167" s="173">
        <v>3.75</v>
      </c>
      <c r="AE167" s="236">
        <v>3.01</v>
      </c>
    </row>
    <row r="168" spans="1:31" ht="26.25" customHeight="1">
      <c r="A168" s="6">
        <v>591</v>
      </c>
      <c r="B168" s="34" t="s">
        <v>113</v>
      </c>
      <c r="C168" s="36" t="s">
        <v>107</v>
      </c>
      <c r="D168" s="36" t="s">
        <v>107</v>
      </c>
      <c r="E168" s="68">
        <v>0</v>
      </c>
      <c r="F168" s="68">
        <v>0</v>
      </c>
      <c r="G168" s="68">
        <v>0</v>
      </c>
      <c r="H168" s="68">
        <v>0</v>
      </c>
      <c r="I168" s="68">
        <v>30.6</v>
      </c>
      <c r="J168" s="68">
        <v>30.6</v>
      </c>
      <c r="K168" s="68">
        <v>118</v>
      </c>
      <c r="L168" s="68">
        <v>118</v>
      </c>
      <c r="M168" s="69">
        <v>0</v>
      </c>
      <c r="N168" s="120">
        <v>0</v>
      </c>
      <c r="O168" s="68">
        <v>60</v>
      </c>
      <c r="P168" s="129">
        <v>60</v>
      </c>
      <c r="Q168" s="209">
        <v>0</v>
      </c>
      <c r="R168" s="209">
        <v>0</v>
      </c>
      <c r="S168" s="209">
        <v>0</v>
      </c>
      <c r="T168" s="209">
        <v>0</v>
      </c>
      <c r="U168" s="261">
        <v>0</v>
      </c>
      <c r="V168" s="262"/>
      <c r="W168" s="162">
        <v>0</v>
      </c>
      <c r="X168" s="162">
        <v>0</v>
      </c>
      <c r="Y168" s="162">
        <v>0</v>
      </c>
      <c r="Z168" s="162">
        <v>0</v>
      </c>
      <c r="AA168" s="162">
        <v>0</v>
      </c>
      <c r="AB168" s="162">
        <v>0.3</v>
      </c>
      <c r="AC168" s="120">
        <v>0.3</v>
      </c>
      <c r="AD168" s="169">
        <v>1.49</v>
      </c>
      <c r="AE168" s="237">
        <v>1.4</v>
      </c>
    </row>
    <row r="169" spans="1:31" ht="12.75">
      <c r="A169" s="22"/>
      <c r="B169" s="23" t="s">
        <v>65</v>
      </c>
      <c r="C169" s="49">
        <v>40</v>
      </c>
      <c r="D169" s="49">
        <v>60</v>
      </c>
      <c r="E169" s="101">
        <v>3.5</v>
      </c>
      <c r="F169" s="101">
        <v>5.2</v>
      </c>
      <c r="G169" s="101">
        <v>0.3</v>
      </c>
      <c r="H169" s="101">
        <v>0.4</v>
      </c>
      <c r="I169" s="101">
        <v>24.4</v>
      </c>
      <c r="J169" s="101">
        <v>36.6</v>
      </c>
      <c r="K169" s="101">
        <v>113.73</v>
      </c>
      <c r="L169" s="101">
        <v>170.6</v>
      </c>
      <c r="M169" s="69">
        <v>0.06</v>
      </c>
      <c r="N169" s="69">
        <v>0.06</v>
      </c>
      <c r="O169" s="69">
        <v>0</v>
      </c>
      <c r="P169" s="69">
        <v>0</v>
      </c>
      <c r="Q169" s="211">
        <v>0</v>
      </c>
      <c r="R169" s="211">
        <v>0</v>
      </c>
      <c r="S169" s="211">
        <v>0.5</v>
      </c>
      <c r="T169" s="211">
        <v>0.5</v>
      </c>
      <c r="U169" s="259">
        <v>14.8</v>
      </c>
      <c r="V169" s="260"/>
      <c r="W169" s="161">
        <v>22.2</v>
      </c>
      <c r="X169" s="161">
        <v>26</v>
      </c>
      <c r="Y169" s="161">
        <v>39</v>
      </c>
      <c r="Z169" s="161">
        <v>5.6</v>
      </c>
      <c r="AA169" s="161">
        <v>8.4</v>
      </c>
      <c r="AB169" s="214">
        <v>0.27</v>
      </c>
      <c r="AC169" s="69">
        <v>0.27</v>
      </c>
      <c r="AD169" s="169">
        <v>3.37</v>
      </c>
      <c r="AE169" s="237">
        <v>5.35</v>
      </c>
    </row>
    <row r="170" spans="1:31" ht="12.75">
      <c r="A170" s="31"/>
      <c r="B170" s="34"/>
      <c r="C170" s="36"/>
      <c r="D170" s="36"/>
      <c r="E170" s="107">
        <f aca="true" t="shared" si="64" ref="E170:U170">SUM(E165:E169)</f>
        <v>21.32</v>
      </c>
      <c r="F170" s="107">
        <f t="shared" si="64"/>
        <v>60.5</v>
      </c>
      <c r="G170" s="107">
        <f t="shared" si="64"/>
        <v>24.82</v>
      </c>
      <c r="H170" s="107">
        <f t="shared" si="64"/>
        <v>29.4</v>
      </c>
      <c r="I170" s="107">
        <f t="shared" si="64"/>
        <v>129.45000000000002</v>
      </c>
      <c r="J170" s="107">
        <f t="shared" si="64"/>
        <v>160.6</v>
      </c>
      <c r="K170" s="107">
        <f t="shared" si="64"/>
        <v>740.38</v>
      </c>
      <c r="L170" s="107">
        <f t="shared" si="64"/>
        <v>998.2</v>
      </c>
      <c r="M170" s="122">
        <f t="shared" si="64"/>
        <v>0.15</v>
      </c>
      <c r="N170" s="122">
        <f t="shared" si="64"/>
        <v>0.06</v>
      </c>
      <c r="O170" s="111">
        <f t="shared" si="64"/>
        <v>61.5</v>
      </c>
      <c r="P170" s="111">
        <f t="shared" si="64"/>
        <v>61.03</v>
      </c>
      <c r="Q170" s="111">
        <f t="shared" si="64"/>
        <v>0.01</v>
      </c>
      <c r="R170" s="111">
        <f t="shared" si="64"/>
        <v>4.3</v>
      </c>
      <c r="S170" s="111">
        <f t="shared" si="64"/>
        <v>0.6</v>
      </c>
      <c r="T170" s="111">
        <f t="shared" si="64"/>
        <v>2.29</v>
      </c>
      <c r="U170" s="263">
        <f t="shared" si="64"/>
        <v>181</v>
      </c>
      <c r="V170" s="264"/>
      <c r="W170" s="201">
        <f aca="true" t="shared" si="65" ref="W170:AE170">SUM(W165:W169)</f>
        <v>284.09999999999997</v>
      </c>
      <c r="X170" s="201">
        <f t="shared" si="65"/>
        <v>194.1</v>
      </c>
      <c r="Y170" s="201">
        <f t="shared" si="65"/>
        <v>335</v>
      </c>
      <c r="Z170" s="201">
        <f t="shared" si="65"/>
        <v>25.200000000000003</v>
      </c>
      <c r="AA170" s="201">
        <f t="shared" si="65"/>
        <v>29</v>
      </c>
      <c r="AB170" s="201">
        <f t="shared" si="65"/>
        <v>1.82</v>
      </c>
      <c r="AC170" s="201">
        <f t="shared" si="65"/>
        <v>2.8</v>
      </c>
      <c r="AD170" s="201">
        <f t="shared" si="65"/>
        <v>31.159999999999997</v>
      </c>
      <c r="AE170" s="201">
        <f t="shared" si="65"/>
        <v>34.55</v>
      </c>
    </row>
    <row r="171" spans="1:31" ht="12.75">
      <c r="A171" s="31"/>
      <c r="B171" s="32" t="s">
        <v>127</v>
      </c>
      <c r="C171" s="58"/>
      <c r="D171" s="58"/>
      <c r="E171" s="107">
        <f>SUM(E29,E42,E56,E70,E83,E91,E107,E120,E133,E147,E161,E169)</f>
        <v>349.89000000000004</v>
      </c>
      <c r="F171" s="107">
        <f aca="true" t="shared" si="66" ref="F171:U171">SUM(F29,F42,F56,F70,F83,F91,F107,F120,F134,F148,F162,F170)</f>
        <v>524.002</v>
      </c>
      <c r="G171" s="107">
        <f t="shared" si="66"/>
        <v>269.97</v>
      </c>
      <c r="H171" s="107">
        <f t="shared" si="66"/>
        <v>351.92199999999997</v>
      </c>
      <c r="I171" s="107">
        <f t="shared" si="66"/>
        <v>1771.5090000000002</v>
      </c>
      <c r="J171" s="107">
        <f t="shared" si="66"/>
        <v>2155.8990000000003</v>
      </c>
      <c r="K171" s="107">
        <f t="shared" si="66"/>
        <v>8773.89</v>
      </c>
      <c r="L171" s="107">
        <f t="shared" si="66"/>
        <v>13438.964000000002</v>
      </c>
      <c r="M171" s="107">
        <f t="shared" si="66"/>
        <v>26.101999999999997</v>
      </c>
      <c r="N171" s="107">
        <f t="shared" si="66"/>
        <v>4.6499999999999995</v>
      </c>
      <c r="O171" s="107">
        <f t="shared" si="66"/>
        <v>277.891</v>
      </c>
      <c r="P171" s="107">
        <f t="shared" si="66"/>
        <v>405.08399999999995</v>
      </c>
      <c r="Q171" s="107">
        <f t="shared" si="66"/>
        <v>74.34000000000002</v>
      </c>
      <c r="R171" s="107">
        <f t="shared" si="66"/>
        <v>113.77999999999999</v>
      </c>
      <c r="S171" s="107">
        <f t="shared" si="66"/>
        <v>31.016</v>
      </c>
      <c r="T171" s="107">
        <f t="shared" si="66"/>
        <v>44.15</v>
      </c>
      <c r="U171" s="255">
        <f t="shared" si="66"/>
        <v>2848.84</v>
      </c>
      <c r="V171" s="256"/>
      <c r="W171" s="196">
        <f aca="true" t="shared" si="67" ref="W171:AE171">SUM(W29,W42,W56,W70,W83,W91,W107,W120,W134,W148,W162,W170)</f>
        <v>3866.4200000000005</v>
      </c>
      <c r="X171" s="196">
        <f t="shared" si="67"/>
        <v>3452.96</v>
      </c>
      <c r="Y171" s="196">
        <f t="shared" si="67"/>
        <v>4266.75</v>
      </c>
      <c r="Z171" s="196">
        <f t="shared" si="67"/>
        <v>1161.16</v>
      </c>
      <c r="AA171" s="196">
        <f t="shared" si="67"/>
        <v>1002.7000000000002</v>
      </c>
      <c r="AB171" s="196">
        <f t="shared" si="67"/>
        <v>148.71</v>
      </c>
      <c r="AC171" s="196">
        <f t="shared" si="67"/>
        <v>65.818</v>
      </c>
      <c r="AD171" s="196" t="e">
        <f t="shared" si="67"/>
        <v>#REF!</v>
      </c>
      <c r="AE171" s="196">
        <f t="shared" si="67"/>
        <v>634.7499999999999</v>
      </c>
    </row>
    <row r="172" spans="1:31" ht="25.5">
      <c r="A172" s="41"/>
      <c r="B172" s="42" t="s">
        <v>11</v>
      </c>
      <c r="C172" s="58"/>
      <c r="D172" s="58"/>
      <c r="E172" s="112">
        <f aca="true" t="shared" si="68" ref="E172:U172">E171/12</f>
        <v>29.157500000000002</v>
      </c>
      <c r="F172" s="112">
        <f t="shared" si="68"/>
        <v>43.66683333333333</v>
      </c>
      <c r="G172" s="112">
        <f t="shared" si="68"/>
        <v>22.497500000000002</v>
      </c>
      <c r="H172" s="112">
        <f t="shared" si="68"/>
        <v>29.32683333333333</v>
      </c>
      <c r="I172" s="112">
        <f t="shared" si="68"/>
        <v>147.62575</v>
      </c>
      <c r="J172" s="112">
        <f t="shared" si="68"/>
        <v>179.65825000000004</v>
      </c>
      <c r="K172" s="112">
        <f t="shared" si="68"/>
        <v>731.1574999999999</v>
      </c>
      <c r="L172" s="112">
        <f t="shared" si="68"/>
        <v>1119.9136666666668</v>
      </c>
      <c r="M172" s="112">
        <f t="shared" si="68"/>
        <v>2.1751666666666662</v>
      </c>
      <c r="N172" s="112">
        <f t="shared" si="68"/>
        <v>0.38749999999999996</v>
      </c>
      <c r="O172" s="112">
        <f t="shared" si="68"/>
        <v>23.157583333333335</v>
      </c>
      <c r="P172" s="112">
        <f t="shared" si="68"/>
        <v>33.757</v>
      </c>
      <c r="Q172" s="112">
        <f t="shared" si="68"/>
        <v>6.195000000000001</v>
      </c>
      <c r="R172" s="112">
        <f t="shared" si="68"/>
        <v>9.481666666666666</v>
      </c>
      <c r="S172" s="112">
        <f t="shared" si="68"/>
        <v>2.5846666666666667</v>
      </c>
      <c r="T172" s="112">
        <f t="shared" si="68"/>
        <v>3.6791666666666667</v>
      </c>
      <c r="U172" s="339">
        <f t="shared" si="68"/>
        <v>237.40333333333334</v>
      </c>
      <c r="V172" s="340"/>
      <c r="W172" s="167">
        <f>W171/12</f>
        <v>322.2016666666667</v>
      </c>
      <c r="X172" s="167">
        <f aca="true" t="shared" si="69" ref="X172:AE172">X171/12</f>
        <v>287.74666666666667</v>
      </c>
      <c r="Y172" s="167">
        <f t="shared" si="69"/>
        <v>355.5625</v>
      </c>
      <c r="Z172" s="167">
        <f t="shared" si="69"/>
        <v>96.76333333333334</v>
      </c>
      <c r="AA172" s="167">
        <f t="shared" si="69"/>
        <v>83.55833333333335</v>
      </c>
      <c r="AB172" s="167">
        <f t="shared" si="69"/>
        <v>12.3925</v>
      </c>
      <c r="AC172" s="167">
        <f t="shared" si="69"/>
        <v>5.4848333333333334</v>
      </c>
      <c r="AD172" s="167" t="e">
        <f t="shared" si="69"/>
        <v>#REF!</v>
      </c>
      <c r="AE172" s="167">
        <f t="shared" si="69"/>
        <v>52.89583333333332</v>
      </c>
    </row>
    <row r="173" spans="1:29" ht="12.75">
      <c r="A173" s="103"/>
      <c r="B173" s="104"/>
      <c r="C173" s="105"/>
      <c r="D173" s="105"/>
      <c r="E173" s="113"/>
      <c r="F173" s="113"/>
      <c r="G173" s="113"/>
      <c r="H173" s="113"/>
      <c r="I173" s="113"/>
      <c r="J173" s="113"/>
      <c r="K173" s="113"/>
      <c r="L173" s="113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31"/>
    </row>
    <row r="174" spans="1:29" ht="12.75">
      <c r="A174" s="103"/>
      <c r="B174" s="104"/>
      <c r="C174" s="105"/>
      <c r="D174" s="105"/>
      <c r="E174" s="113"/>
      <c r="F174" s="113"/>
      <c r="G174" s="113"/>
      <c r="H174" s="113"/>
      <c r="I174" s="113"/>
      <c r="J174" s="113"/>
      <c r="K174" s="113"/>
      <c r="L174" s="113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31"/>
    </row>
    <row r="175" spans="1:29" ht="12.75">
      <c r="A175" s="103"/>
      <c r="B175" s="52"/>
      <c r="C175" s="105"/>
      <c r="D175" s="105"/>
      <c r="E175" s="113"/>
      <c r="F175" s="113"/>
      <c r="G175" s="113"/>
      <c r="H175" s="113"/>
      <c r="I175" s="113"/>
      <c r="J175" s="113"/>
      <c r="K175" s="113"/>
      <c r="L175" s="113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31"/>
    </row>
    <row r="176" spans="1:29" ht="12.75">
      <c r="A176" s="103"/>
      <c r="B176" s="52" t="s">
        <v>82</v>
      </c>
      <c r="C176" s="105"/>
      <c r="D176" s="105"/>
      <c r="E176" s="113"/>
      <c r="F176" s="113"/>
      <c r="G176" s="113"/>
      <c r="H176" s="113"/>
      <c r="I176" s="113"/>
      <c r="J176" s="113"/>
      <c r="K176" s="113"/>
      <c r="L176" s="113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31"/>
    </row>
    <row r="177" spans="1:29" ht="22.5" customHeight="1">
      <c r="A177" s="103"/>
      <c r="B177" s="52"/>
      <c r="C177" s="105"/>
      <c r="D177" s="105"/>
      <c r="E177" s="113"/>
      <c r="F177" s="113"/>
      <c r="G177" s="113"/>
      <c r="H177" s="113"/>
      <c r="I177" s="113"/>
      <c r="J177" s="113"/>
      <c r="K177" s="113"/>
      <c r="L177" s="113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31"/>
    </row>
    <row r="178" spans="1:29" ht="12.75">
      <c r="A178" s="103"/>
      <c r="B178" s="52"/>
      <c r="C178" s="105"/>
      <c r="D178" s="105"/>
      <c r="E178" s="113"/>
      <c r="F178" s="113"/>
      <c r="G178" s="113"/>
      <c r="H178" s="113"/>
      <c r="I178" s="113"/>
      <c r="J178" s="113"/>
      <c r="K178" s="113"/>
      <c r="L178" s="113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31"/>
    </row>
    <row r="179" spans="1:29" ht="12.75">
      <c r="A179" s="103"/>
      <c r="B179" s="104"/>
      <c r="C179" s="105"/>
      <c r="D179" s="105"/>
      <c r="E179" s="113"/>
      <c r="F179" s="113"/>
      <c r="G179" s="113"/>
      <c r="H179" s="113"/>
      <c r="I179" s="113"/>
      <c r="J179" s="113"/>
      <c r="K179" s="113"/>
      <c r="L179" s="113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31"/>
    </row>
    <row r="180" spans="1:29" ht="12.75">
      <c r="A180" s="148" t="s">
        <v>12</v>
      </c>
      <c r="B180" s="149"/>
      <c r="C180" s="150"/>
      <c r="D180" s="136"/>
      <c r="E180" s="136"/>
      <c r="F180" s="136"/>
      <c r="G180" s="136"/>
      <c r="H180" s="136"/>
      <c r="I180" s="137"/>
      <c r="J180" s="137"/>
      <c r="K180" s="137"/>
      <c r="L180" s="137"/>
      <c r="M180" s="137"/>
      <c r="N180" s="137"/>
      <c r="O180" s="138"/>
      <c r="P180" s="138"/>
      <c r="Q180" s="138"/>
      <c r="R180" s="138"/>
      <c r="S180" s="138"/>
      <c r="T180" s="138"/>
      <c r="U180" s="95"/>
      <c r="V180" s="95"/>
      <c r="W180" s="95"/>
      <c r="X180" s="95"/>
      <c r="Y180" s="95"/>
      <c r="Z180" s="95"/>
      <c r="AA180" s="95"/>
      <c r="AB180" s="95"/>
      <c r="AC180" s="95"/>
    </row>
    <row r="181" spans="1:29" ht="12.75">
      <c r="A181" s="12" t="s">
        <v>66</v>
      </c>
      <c r="B181" s="141"/>
      <c r="C181" s="12"/>
      <c r="D181" s="12"/>
      <c r="E181" s="12"/>
      <c r="F181" s="12"/>
      <c r="G181" s="12"/>
      <c r="H181" s="12"/>
      <c r="I181" s="83"/>
      <c r="J181" s="83"/>
      <c r="K181" s="83"/>
      <c r="L181" s="83"/>
      <c r="M181" s="83"/>
      <c r="N181" s="83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</row>
    <row r="182" spans="1:29" ht="12.75">
      <c r="A182" s="12" t="s">
        <v>67</v>
      </c>
      <c r="B182" s="141"/>
      <c r="C182" s="12"/>
      <c r="D182" s="12"/>
      <c r="E182" s="12"/>
      <c r="F182" s="12"/>
      <c r="G182" s="12"/>
      <c r="H182" s="12"/>
      <c r="I182" s="83"/>
      <c r="J182" s="83"/>
      <c r="K182" s="83"/>
      <c r="L182" s="83"/>
      <c r="M182" s="83"/>
      <c r="N182" s="83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</row>
    <row r="183" spans="1:29" ht="12.75">
      <c r="A183" s="12" t="s">
        <v>80</v>
      </c>
      <c r="B183" s="141"/>
      <c r="C183" s="12"/>
      <c r="D183" s="12"/>
      <c r="E183" s="12"/>
      <c r="F183" s="12"/>
      <c r="G183" s="12"/>
      <c r="H183" s="12"/>
      <c r="I183" s="83"/>
      <c r="J183" s="83"/>
      <c r="K183" s="83"/>
      <c r="L183" s="83"/>
      <c r="M183" s="83"/>
      <c r="N183" s="83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</row>
    <row r="184" spans="1:29" ht="12.75">
      <c r="A184" s="12" t="s">
        <v>81</v>
      </c>
      <c r="B184" s="141"/>
      <c r="C184" s="12"/>
      <c r="D184" s="12"/>
      <c r="E184" s="12"/>
      <c r="F184" s="12"/>
      <c r="G184" s="12"/>
      <c r="H184" s="12"/>
      <c r="I184" s="83"/>
      <c r="J184" s="83"/>
      <c r="K184" s="83"/>
      <c r="L184" s="83"/>
      <c r="M184" s="83"/>
      <c r="N184" s="83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</row>
    <row r="185" spans="1:29" ht="12.75">
      <c r="A185" s="12" t="s">
        <v>77</v>
      </c>
      <c r="B185" s="141"/>
      <c r="C185" s="12"/>
      <c r="D185" s="12"/>
      <c r="E185" s="12"/>
      <c r="F185" s="12"/>
      <c r="G185" s="12"/>
      <c r="H185" s="12"/>
      <c r="I185" s="83"/>
      <c r="J185" s="83"/>
      <c r="K185" s="83"/>
      <c r="L185" s="83"/>
      <c r="M185" s="83"/>
      <c r="N185" s="83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</row>
    <row r="186" spans="1:29" ht="12.75" customHeight="1">
      <c r="A186" s="12" t="s">
        <v>75</v>
      </c>
      <c r="B186" s="141"/>
      <c r="C186" s="12"/>
      <c r="D186" s="12"/>
      <c r="E186" s="12"/>
      <c r="F186" s="12"/>
      <c r="G186" s="12"/>
      <c r="H186" s="12"/>
      <c r="I186" s="83"/>
      <c r="J186" s="83"/>
      <c r="K186" s="83"/>
      <c r="L186" s="83"/>
      <c r="M186" s="83"/>
      <c r="N186" s="83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</row>
    <row r="187" spans="1:29" ht="12.75">
      <c r="A187" s="12" t="s">
        <v>78</v>
      </c>
      <c r="B187" s="141"/>
      <c r="C187" s="12"/>
      <c r="D187" s="12"/>
      <c r="E187" s="12"/>
      <c r="F187" s="12"/>
      <c r="G187" s="12"/>
      <c r="H187" s="12"/>
      <c r="I187" s="83"/>
      <c r="J187" s="83"/>
      <c r="K187" s="83"/>
      <c r="L187" s="83"/>
      <c r="M187" s="83"/>
      <c r="N187" s="83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</row>
    <row r="188" spans="1:29" ht="12.75">
      <c r="A188" s="12" t="s">
        <v>76</v>
      </c>
      <c r="B188" s="141"/>
      <c r="C188" s="12"/>
      <c r="D188" s="12"/>
      <c r="E188" s="12"/>
      <c r="F188" s="12"/>
      <c r="G188" s="12"/>
      <c r="H188" s="12"/>
      <c r="I188" s="83"/>
      <c r="J188" s="83"/>
      <c r="K188" s="83"/>
      <c r="L188" s="83"/>
      <c r="M188" s="83"/>
      <c r="N188" s="83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</row>
    <row r="189" spans="1:29" ht="12.75">
      <c r="A189" s="13" t="s">
        <v>13</v>
      </c>
      <c r="B189" s="142"/>
      <c r="C189" s="13"/>
      <c r="D189" s="13"/>
      <c r="E189" s="13"/>
      <c r="F189" s="13"/>
      <c r="G189" s="13"/>
      <c r="H189" s="13"/>
      <c r="I189" s="84"/>
      <c r="J189" s="84"/>
      <c r="K189" s="84"/>
      <c r="L189" s="84"/>
      <c r="M189" s="84"/>
      <c r="N189" s="84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</row>
    <row r="190" spans="1:29" ht="12.75">
      <c r="A190" s="11" t="s">
        <v>68</v>
      </c>
      <c r="B190" s="143"/>
      <c r="C190" s="11"/>
      <c r="D190" s="11"/>
      <c r="E190" s="11"/>
      <c r="F190" s="11"/>
      <c r="G190" s="11"/>
      <c r="H190" s="11"/>
      <c r="I190" s="85"/>
      <c r="J190" s="85"/>
      <c r="K190" s="85"/>
      <c r="L190" s="85"/>
      <c r="M190" s="85"/>
      <c r="N190" s="8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</row>
    <row r="191" spans="1:29" ht="12.75">
      <c r="A191" s="11" t="s">
        <v>14</v>
      </c>
      <c r="B191" s="143"/>
      <c r="C191" s="11"/>
      <c r="D191" s="11"/>
      <c r="E191" s="11"/>
      <c r="F191" s="11"/>
      <c r="G191" s="11"/>
      <c r="H191" s="11"/>
      <c r="I191" s="85"/>
      <c r="J191" s="85"/>
      <c r="K191" s="85"/>
      <c r="L191" s="85"/>
      <c r="M191" s="85"/>
      <c r="N191" s="8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</row>
    <row r="192" spans="1:29" ht="12.75">
      <c r="A192" s="14" t="s">
        <v>15</v>
      </c>
      <c r="B192" s="144"/>
      <c r="C192" s="14"/>
      <c r="D192" s="14"/>
      <c r="E192" s="14"/>
      <c r="F192" s="14"/>
      <c r="G192" s="14"/>
      <c r="H192" s="14"/>
      <c r="I192" s="86"/>
      <c r="J192" s="86"/>
      <c r="K192" s="86"/>
      <c r="L192" s="86"/>
      <c r="M192" s="86"/>
      <c r="N192" s="8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5"/>
    </row>
    <row r="193" spans="1:29" ht="13.5" customHeight="1">
      <c r="A193" s="15" t="s">
        <v>16</v>
      </c>
      <c r="B193" s="145"/>
      <c r="C193" s="15"/>
      <c r="D193" s="15"/>
      <c r="E193" s="15"/>
      <c r="F193" s="15"/>
      <c r="G193" s="15"/>
      <c r="H193" s="15"/>
      <c r="I193" s="87"/>
      <c r="J193" s="87"/>
      <c r="K193" s="87"/>
      <c r="L193" s="87"/>
      <c r="M193" s="87"/>
      <c r="N193" s="8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5"/>
    </row>
    <row r="194" spans="1:29" ht="12.75">
      <c r="A194" s="15" t="s">
        <v>79</v>
      </c>
      <c r="B194" s="145"/>
      <c r="C194" s="15"/>
      <c r="D194" s="15"/>
      <c r="E194" s="15"/>
      <c r="F194" s="15"/>
      <c r="G194" s="15"/>
      <c r="H194" s="15"/>
      <c r="I194" s="87"/>
      <c r="J194" s="87"/>
      <c r="K194" s="87"/>
      <c r="L194" s="87"/>
      <c r="M194" s="87"/>
      <c r="N194" s="87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5"/>
    </row>
    <row r="195" spans="1:29" ht="12.75">
      <c r="A195" s="16"/>
      <c r="B195" s="146"/>
      <c r="C195" s="16"/>
      <c r="D195" s="16"/>
      <c r="E195" s="16"/>
      <c r="F195" s="16"/>
      <c r="G195" s="16"/>
      <c r="H195" s="16"/>
      <c r="I195" s="88"/>
      <c r="J195" s="88"/>
      <c r="K195" s="88"/>
      <c r="L195" s="88"/>
      <c r="M195" s="88"/>
      <c r="N195" s="88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5"/>
    </row>
    <row r="196" spans="1:29" ht="12.75">
      <c r="A196" s="13" t="s">
        <v>55</v>
      </c>
      <c r="B196" s="147"/>
      <c r="C196" s="17"/>
      <c r="D196" s="17"/>
      <c r="E196" s="17"/>
      <c r="F196" s="17"/>
      <c r="G196" s="17"/>
      <c r="H196" s="17"/>
      <c r="I196" s="89"/>
      <c r="J196" s="89"/>
      <c r="K196" s="89"/>
      <c r="L196" s="89"/>
      <c r="M196" s="89"/>
      <c r="N196" s="89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5"/>
    </row>
    <row r="197" spans="1:29" ht="12.75">
      <c r="A197" s="13" t="s">
        <v>56</v>
      </c>
      <c r="B197" s="142"/>
      <c r="C197" s="13"/>
      <c r="D197" s="13"/>
      <c r="E197" s="13"/>
      <c r="F197" s="13"/>
      <c r="G197" s="13"/>
      <c r="H197" s="13"/>
      <c r="I197" s="84"/>
      <c r="J197" s="84"/>
      <c r="K197" s="84"/>
      <c r="L197" s="84"/>
      <c r="M197" s="84"/>
      <c r="N197" s="84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5"/>
    </row>
    <row r="198" spans="1:29" ht="13.5">
      <c r="A198" s="75"/>
      <c r="B198" s="26"/>
      <c r="C198" s="13"/>
      <c r="D198" s="13"/>
      <c r="E198" s="13"/>
      <c r="F198" s="13"/>
      <c r="G198" s="13"/>
      <c r="H198" s="13"/>
      <c r="I198" s="84"/>
      <c r="J198" s="84"/>
      <c r="K198" s="84"/>
      <c r="L198" s="84"/>
      <c r="M198" s="84"/>
      <c r="N198" s="84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5"/>
    </row>
    <row r="199" spans="1:29" ht="12.75">
      <c r="A199" s="319" t="s">
        <v>17</v>
      </c>
      <c r="B199" s="320"/>
      <c r="C199" s="320"/>
      <c r="D199" s="320"/>
      <c r="E199" s="320"/>
      <c r="F199" s="320"/>
      <c r="G199" s="320"/>
      <c r="H199" s="320"/>
      <c r="I199" s="320"/>
      <c r="J199" s="320"/>
      <c r="K199" s="320"/>
      <c r="L199" s="321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81"/>
    </row>
    <row r="200" spans="1:29" ht="12.75">
      <c r="A200" s="76"/>
      <c r="B200" s="27"/>
      <c r="C200" s="316" t="s">
        <v>30</v>
      </c>
      <c r="D200" s="317"/>
      <c r="E200" s="317"/>
      <c r="F200" s="317"/>
      <c r="G200" s="317"/>
      <c r="H200" s="318"/>
      <c r="I200" s="316" t="s">
        <v>31</v>
      </c>
      <c r="J200" s="317"/>
      <c r="K200" s="317"/>
      <c r="L200" s="318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81"/>
    </row>
    <row r="201" spans="1:29" ht="13.5">
      <c r="A201" s="77"/>
      <c r="B201" s="28" t="s">
        <v>18</v>
      </c>
      <c r="C201" s="300" t="s">
        <v>32</v>
      </c>
      <c r="D201" s="301"/>
      <c r="E201" s="301"/>
      <c r="F201" s="301"/>
      <c r="G201" s="301"/>
      <c r="H201" s="302"/>
      <c r="I201" s="300" t="s">
        <v>33</v>
      </c>
      <c r="J201" s="301"/>
      <c r="K201" s="301"/>
      <c r="L201" s="302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81"/>
    </row>
    <row r="202" spans="1:29" ht="13.5">
      <c r="A202" s="77"/>
      <c r="B202" s="28" t="s">
        <v>19</v>
      </c>
      <c r="C202" s="300" t="s">
        <v>34</v>
      </c>
      <c r="D202" s="301"/>
      <c r="E202" s="301"/>
      <c r="F202" s="301"/>
      <c r="G202" s="301"/>
      <c r="H202" s="302"/>
      <c r="I202" s="300" t="s">
        <v>35</v>
      </c>
      <c r="J202" s="301"/>
      <c r="K202" s="301"/>
      <c r="L202" s="302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81"/>
    </row>
    <row r="203" spans="1:29" ht="13.5">
      <c r="A203" s="77"/>
      <c r="B203" s="28" t="s">
        <v>20</v>
      </c>
      <c r="C203" s="300" t="s">
        <v>36</v>
      </c>
      <c r="D203" s="301"/>
      <c r="E203" s="301"/>
      <c r="F203" s="301"/>
      <c r="G203" s="301"/>
      <c r="H203" s="302"/>
      <c r="I203" s="300" t="s">
        <v>37</v>
      </c>
      <c r="J203" s="301"/>
      <c r="K203" s="301"/>
      <c r="L203" s="302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81"/>
    </row>
    <row r="204" spans="1:29" ht="13.5">
      <c r="A204" s="77"/>
      <c r="B204" s="28" t="s">
        <v>21</v>
      </c>
      <c r="C204" s="300" t="s">
        <v>38</v>
      </c>
      <c r="D204" s="301"/>
      <c r="E204" s="301"/>
      <c r="F204" s="301"/>
      <c r="G204" s="301"/>
      <c r="H204" s="302"/>
      <c r="I204" s="300" t="s">
        <v>39</v>
      </c>
      <c r="J204" s="301"/>
      <c r="K204" s="301"/>
      <c r="L204" s="302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81"/>
    </row>
    <row r="205" spans="1:29" ht="14.25">
      <c r="A205" s="77"/>
      <c r="B205" s="28" t="s">
        <v>22</v>
      </c>
      <c r="C205" s="300" t="s">
        <v>40</v>
      </c>
      <c r="D205" s="301"/>
      <c r="E205" s="301"/>
      <c r="F205" s="301"/>
      <c r="G205" s="301"/>
      <c r="H205" s="302"/>
      <c r="I205" s="300" t="s">
        <v>41</v>
      </c>
      <c r="J205" s="301"/>
      <c r="K205" s="301"/>
      <c r="L205" s="302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81"/>
    </row>
    <row r="206" spans="1:29" ht="13.5">
      <c r="A206" s="77"/>
      <c r="B206" s="28" t="s">
        <v>23</v>
      </c>
      <c r="C206" s="300" t="s">
        <v>42</v>
      </c>
      <c r="D206" s="301"/>
      <c r="E206" s="301"/>
      <c r="F206" s="301"/>
      <c r="G206" s="301"/>
      <c r="H206" s="302"/>
      <c r="I206" s="300" t="s">
        <v>43</v>
      </c>
      <c r="J206" s="301"/>
      <c r="K206" s="301"/>
      <c r="L206" s="302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81"/>
    </row>
    <row r="207" spans="1:29" ht="13.5">
      <c r="A207" s="77"/>
      <c r="B207" s="28" t="s">
        <v>24</v>
      </c>
      <c r="C207" s="300" t="s">
        <v>44</v>
      </c>
      <c r="D207" s="301"/>
      <c r="E207" s="301"/>
      <c r="F207" s="301"/>
      <c r="G207" s="301"/>
      <c r="H207" s="302"/>
      <c r="I207" s="309" t="s">
        <v>45</v>
      </c>
      <c r="J207" s="310"/>
      <c r="K207" s="310"/>
      <c r="L207" s="311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81"/>
    </row>
    <row r="208" spans="1:29" ht="13.5">
      <c r="A208" s="77"/>
      <c r="B208" s="28" t="s">
        <v>25</v>
      </c>
      <c r="C208" s="300" t="s">
        <v>46</v>
      </c>
      <c r="D208" s="301"/>
      <c r="E208" s="301"/>
      <c r="F208" s="301"/>
      <c r="G208" s="301"/>
      <c r="H208" s="312"/>
      <c r="I208" s="313" t="s">
        <v>47</v>
      </c>
      <c r="J208" s="314"/>
      <c r="K208" s="314"/>
      <c r="L208" s="315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81"/>
    </row>
    <row r="209" spans="1:29" ht="13.5">
      <c r="A209" s="77"/>
      <c r="B209" s="28" t="s">
        <v>26</v>
      </c>
      <c r="C209" s="300" t="s">
        <v>48</v>
      </c>
      <c r="D209" s="301"/>
      <c r="E209" s="301"/>
      <c r="F209" s="301"/>
      <c r="G209" s="301"/>
      <c r="H209" s="302"/>
      <c r="I209" s="306" t="s">
        <v>49</v>
      </c>
      <c r="J209" s="307"/>
      <c r="K209" s="307"/>
      <c r="L209" s="308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81"/>
    </row>
    <row r="210" spans="1:29" ht="13.5">
      <c r="A210" s="77"/>
      <c r="B210" s="28" t="s">
        <v>27</v>
      </c>
      <c r="C210" s="300" t="s">
        <v>50</v>
      </c>
      <c r="D210" s="301"/>
      <c r="E210" s="301"/>
      <c r="F210" s="301"/>
      <c r="G210" s="301"/>
      <c r="H210" s="302"/>
      <c r="I210" s="300" t="s">
        <v>51</v>
      </c>
      <c r="J210" s="301"/>
      <c r="K210" s="301"/>
      <c r="L210" s="302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81"/>
    </row>
    <row r="211" spans="1:29" ht="13.5">
      <c r="A211" s="77"/>
      <c r="B211" s="28" t="s">
        <v>28</v>
      </c>
      <c r="C211" s="300" t="s">
        <v>52</v>
      </c>
      <c r="D211" s="301"/>
      <c r="E211" s="301"/>
      <c r="F211" s="301"/>
      <c r="G211" s="301"/>
      <c r="H211" s="302"/>
      <c r="I211" s="303" t="s">
        <v>53</v>
      </c>
      <c r="J211" s="304"/>
      <c r="K211" s="304"/>
      <c r="L211" s="305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81"/>
    </row>
    <row r="212" spans="1:29" ht="13.5">
      <c r="A212" s="77"/>
      <c r="B212" s="28" t="s">
        <v>29</v>
      </c>
      <c r="C212" s="300" t="s">
        <v>47</v>
      </c>
      <c r="D212" s="301"/>
      <c r="E212" s="301"/>
      <c r="F212" s="301"/>
      <c r="G212" s="301"/>
      <c r="H212" s="302"/>
      <c r="I212" s="300" t="s">
        <v>54</v>
      </c>
      <c r="J212" s="301"/>
      <c r="K212" s="301"/>
      <c r="L212" s="302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81"/>
    </row>
    <row r="213" spans="1:29" ht="13.5">
      <c r="A213" s="73"/>
      <c r="B213" s="1"/>
      <c r="C213" s="8"/>
      <c r="D213" s="8"/>
      <c r="E213" s="8"/>
      <c r="F213" s="8"/>
      <c r="G213" s="8"/>
      <c r="H213" s="8"/>
      <c r="I213" s="90"/>
      <c r="J213" s="90"/>
      <c r="K213" s="90"/>
      <c r="L213" s="90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81"/>
    </row>
    <row r="214" spans="1:29" ht="13.5">
      <c r="A214" s="73"/>
      <c r="B214" s="1"/>
      <c r="C214" s="8"/>
      <c r="D214" s="8"/>
      <c r="E214" s="8"/>
      <c r="F214" s="8"/>
      <c r="G214" s="8"/>
      <c r="H214" s="8"/>
      <c r="I214" s="90"/>
      <c r="J214" s="90"/>
      <c r="K214" s="90"/>
      <c r="L214" s="90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81"/>
    </row>
    <row r="215" spans="1:29" ht="13.5">
      <c r="A215" s="73"/>
      <c r="B215" s="1"/>
      <c r="C215" s="8"/>
      <c r="D215" s="8"/>
      <c r="E215" s="8"/>
      <c r="F215" s="8"/>
      <c r="G215" s="8"/>
      <c r="H215" s="8"/>
      <c r="I215" s="90"/>
      <c r="J215" s="90"/>
      <c r="K215" s="90"/>
      <c r="L215" s="90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81"/>
    </row>
    <row r="216" spans="1:29" ht="15.75">
      <c r="A216" s="78"/>
      <c r="B216" s="139"/>
      <c r="C216" s="18"/>
      <c r="D216" s="140"/>
      <c r="E216" s="18"/>
      <c r="F216" s="18"/>
      <c r="G216" s="140"/>
      <c r="H216" s="18"/>
      <c r="I216" s="114"/>
      <c r="J216" s="91"/>
      <c r="K216" s="114"/>
      <c r="L216" s="114"/>
      <c r="M216" s="95"/>
      <c r="N216" s="95"/>
      <c r="O216" s="94"/>
      <c r="P216" s="99"/>
      <c r="Q216" s="99"/>
      <c r="R216" s="99"/>
      <c r="S216" s="99"/>
      <c r="T216" s="99"/>
      <c r="U216" s="100"/>
      <c r="V216" s="95"/>
      <c r="W216" s="95"/>
      <c r="X216" s="95"/>
      <c r="Y216" s="95"/>
      <c r="Z216" s="95"/>
      <c r="AA216" s="95"/>
      <c r="AB216" s="95"/>
      <c r="AC216" s="95"/>
    </row>
    <row r="217" spans="1:29" ht="15.75">
      <c r="A217" s="79"/>
      <c r="B217" s="10"/>
      <c r="C217" s="9"/>
      <c r="D217" s="9"/>
      <c r="E217" s="9"/>
      <c r="F217" s="9"/>
      <c r="G217" s="9"/>
      <c r="H217" s="9"/>
      <c r="I217" s="92"/>
      <c r="J217" s="92"/>
      <c r="K217" s="81"/>
      <c r="L217" s="81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81"/>
    </row>
    <row r="218" spans="1:29" ht="15.75">
      <c r="A218" s="79"/>
      <c r="B218" s="7"/>
      <c r="C218" s="2"/>
      <c r="D218" s="2"/>
      <c r="E218" s="9"/>
      <c r="F218" s="9"/>
      <c r="G218" s="9"/>
      <c r="H218" s="9"/>
      <c r="I218" s="92"/>
      <c r="J218" s="92"/>
      <c r="K218" s="81"/>
      <c r="L218" s="81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81"/>
    </row>
    <row r="219" spans="1:29" ht="15.75">
      <c r="A219" s="79"/>
      <c r="B219" s="7"/>
      <c r="C219" s="2"/>
      <c r="D219" s="2"/>
      <c r="E219" s="9"/>
      <c r="F219" s="9"/>
      <c r="G219" s="9"/>
      <c r="H219" s="9"/>
      <c r="I219" s="92"/>
      <c r="J219" s="92"/>
      <c r="K219" s="81"/>
      <c r="L219" s="81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81"/>
    </row>
    <row r="220" spans="1:29" ht="13.5">
      <c r="A220" s="80"/>
      <c r="B220" s="4"/>
      <c r="C220" s="2"/>
      <c r="D220" s="2"/>
      <c r="E220" s="2"/>
      <c r="F220" s="2"/>
      <c r="G220" s="2"/>
      <c r="H220" s="2"/>
      <c r="I220" s="81"/>
      <c r="J220" s="81"/>
      <c r="K220" s="81"/>
      <c r="L220" s="81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81"/>
    </row>
    <row r="221" spans="1:29" ht="13.5">
      <c r="A221" s="80"/>
      <c r="B221" s="4"/>
      <c r="C221" s="2"/>
      <c r="D221" s="2"/>
      <c r="E221" s="2"/>
      <c r="F221" s="2"/>
      <c r="G221" s="2"/>
      <c r="H221" s="2"/>
      <c r="I221" s="81"/>
      <c r="J221" s="81"/>
      <c r="K221" s="81"/>
      <c r="L221" s="81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81"/>
    </row>
    <row r="222" spans="1:29" ht="13.5">
      <c r="A222" s="80"/>
      <c r="B222" s="4"/>
      <c r="C222" s="2"/>
      <c r="D222" s="2"/>
      <c r="E222" s="2"/>
      <c r="F222" s="2"/>
      <c r="G222" s="2"/>
      <c r="H222" s="2"/>
      <c r="I222" s="81"/>
      <c r="J222" s="81"/>
      <c r="K222" s="81"/>
      <c r="L222" s="81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81"/>
    </row>
    <row r="223" spans="1:29" ht="13.5">
      <c r="A223" s="80"/>
      <c r="B223" s="4"/>
      <c r="C223" s="2"/>
      <c r="D223" s="2"/>
      <c r="E223" s="2"/>
      <c r="F223" s="2"/>
      <c r="G223" s="2"/>
      <c r="H223" s="2"/>
      <c r="I223" s="81"/>
      <c r="J223" s="81"/>
      <c r="K223" s="93"/>
      <c r="L223" s="93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81"/>
    </row>
  </sheetData>
  <sheetProtection/>
  <mergeCells count="208">
    <mergeCell ref="U66:V66"/>
    <mergeCell ref="U69:V69"/>
    <mergeCell ref="U129:V129"/>
    <mergeCell ref="AD11:BF11"/>
    <mergeCell ref="U37:V37"/>
    <mergeCell ref="U50:V50"/>
    <mergeCell ref="U51:V51"/>
    <mergeCell ref="U52:V52"/>
    <mergeCell ref="U58:V58"/>
    <mergeCell ref="X13:Y13"/>
    <mergeCell ref="I200:L200"/>
    <mergeCell ref="C12:D13"/>
    <mergeCell ref="G13:H13"/>
    <mergeCell ref="U34:V34"/>
    <mergeCell ref="U113:V113"/>
    <mergeCell ref="U127:V127"/>
    <mergeCell ref="U41:V41"/>
    <mergeCell ref="U55:V55"/>
    <mergeCell ref="U54:V54"/>
    <mergeCell ref="U102:V102"/>
    <mergeCell ref="M12:T12"/>
    <mergeCell ref="U13:W13"/>
    <mergeCell ref="U101:V101"/>
    <mergeCell ref="U14:V14"/>
    <mergeCell ref="U36:V36"/>
    <mergeCell ref="U35:V35"/>
    <mergeCell ref="U86:V86"/>
    <mergeCell ref="U83:V83"/>
    <mergeCell ref="U44:V44"/>
    <mergeCell ref="U53:V53"/>
    <mergeCell ref="Z13:AA13"/>
    <mergeCell ref="S13:T13"/>
    <mergeCell ref="U21:V21"/>
    <mergeCell ref="M1:V8"/>
    <mergeCell ref="U33:V33"/>
    <mergeCell ref="U18:V18"/>
    <mergeCell ref="U20:V20"/>
    <mergeCell ref="U31:V31"/>
    <mergeCell ref="U29:V29"/>
    <mergeCell ref="U22:V22"/>
    <mergeCell ref="U42:V42"/>
    <mergeCell ref="U26:V26"/>
    <mergeCell ref="U32:V32"/>
    <mergeCell ref="U172:V172"/>
    <mergeCell ref="U111:V111"/>
    <mergeCell ref="U120:V120"/>
    <mergeCell ref="U128:V128"/>
    <mergeCell ref="U116:V116"/>
    <mergeCell ref="U110:V110"/>
    <mergeCell ref="U30:V30"/>
    <mergeCell ref="AD13:AD14"/>
    <mergeCell ref="U158:V158"/>
    <mergeCell ref="U15:V15"/>
    <mergeCell ref="U16:V16"/>
    <mergeCell ref="U47:V47"/>
    <mergeCell ref="AD12:AE12"/>
    <mergeCell ref="AE13:AE14"/>
    <mergeCell ref="U103:V103"/>
    <mergeCell ref="U130:V130"/>
    <mergeCell ref="U109:V109"/>
    <mergeCell ref="C200:H200"/>
    <mergeCell ref="A199:L199"/>
    <mergeCell ref="U12:AC12"/>
    <mergeCell ref="I13:J13"/>
    <mergeCell ref="U89:V89"/>
    <mergeCell ref="AB13:AC13"/>
    <mergeCell ref="A12:A13"/>
    <mergeCell ref="E12:J12"/>
    <mergeCell ref="U17:V17"/>
    <mergeCell ref="U169:V169"/>
    <mergeCell ref="C204:H204"/>
    <mergeCell ref="C205:H205"/>
    <mergeCell ref="I205:L205"/>
    <mergeCell ref="C201:H201"/>
    <mergeCell ref="C202:H202"/>
    <mergeCell ref="I203:L203"/>
    <mergeCell ref="C203:H203"/>
    <mergeCell ref="I202:L202"/>
    <mergeCell ref="I201:L201"/>
    <mergeCell ref="I204:L204"/>
    <mergeCell ref="I209:L209"/>
    <mergeCell ref="C206:H206"/>
    <mergeCell ref="I206:L206"/>
    <mergeCell ref="C207:H207"/>
    <mergeCell ref="I207:L207"/>
    <mergeCell ref="C208:H208"/>
    <mergeCell ref="I208:L208"/>
    <mergeCell ref="O13:P13"/>
    <mergeCell ref="M13:N13"/>
    <mergeCell ref="Q13:R13"/>
    <mergeCell ref="C212:H212"/>
    <mergeCell ref="I212:L212"/>
    <mergeCell ref="C210:H210"/>
    <mergeCell ref="I210:L210"/>
    <mergeCell ref="C211:H211"/>
    <mergeCell ref="I211:L211"/>
    <mergeCell ref="C209:H209"/>
    <mergeCell ref="U48:V48"/>
    <mergeCell ref="U114:V114"/>
    <mergeCell ref="U123:V123"/>
    <mergeCell ref="B1:D8"/>
    <mergeCell ref="A9:AC9"/>
    <mergeCell ref="A10:AC10"/>
    <mergeCell ref="E13:F13"/>
    <mergeCell ref="K12:L13"/>
    <mergeCell ref="B12:B13"/>
    <mergeCell ref="A11:AC11"/>
    <mergeCell ref="U95:V95"/>
    <mergeCell ref="U79:V79"/>
    <mergeCell ref="U94:V94"/>
    <mergeCell ref="U85:V85"/>
    <mergeCell ref="U46:V46"/>
    <mergeCell ref="U19:V19"/>
    <mergeCell ref="U56:V56"/>
    <mergeCell ref="U57:V57"/>
    <mergeCell ref="U67:V67"/>
    <mergeCell ref="U43:V43"/>
    <mergeCell ref="U73:V73"/>
    <mergeCell ref="U74:V74"/>
    <mergeCell ref="U78:V78"/>
    <mergeCell ref="U84:V84"/>
    <mergeCell ref="U77:V77"/>
    <mergeCell ref="U93:V93"/>
    <mergeCell ref="U59:V59"/>
    <mergeCell ref="U60:V60"/>
    <mergeCell ref="U61:V61"/>
    <mergeCell ref="U64:V64"/>
    <mergeCell ref="U62:V62"/>
    <mergeCell ref="U65:V65"/>
    <mergeCell ref="U99:V99"/>
    <mergeCell ref="U137:V137"/>
    <mergeCell ref="U100:V100"/>
    <mergeCell ref="U105:V105"/>
    <mergeCell ref="U106:V106"/>
    <mergeCell ref="U112:V112"/>
    <mergeCell ref="U107:V107"/>
    <mergeCell ref="U108:V108"/>
    <mergeCell ref="U115:V115"/>
    <mergeCell ref="U126:V126"/>
    <mergeCell ref="U104:V104"/>
    <mergeCell ref="U160:V160"/>
    <mergeCell ref="U170:V170"/>
    <mergeCell ref="U131:V131"/>
    <mergeCell ref="U132:V132"/>
    <mergeCell ref="U133:V133"/>
    <mergeCell ref="U134:V134"/>
    <mergeCell ref="U141:V141"/>
    <mergeCell ref="U157:V157"/>
    <mergeCell ref="U150:V150"/>
    <mergeCell ref="U166:V166"/>
    <mergeCell ref="U147:V147"/>
    <mergeCell ref="U145:V145"/>
    <mergeCell ref="U159:V159"/>
    <mergeCell ref="U168:V168"/>
    <mergeCell ref="U161:V161"/>
    <mergeCell ref="U162:V162"/>
    <mergeCell ref="U163:V163"/>
    <mergeCell ref="U164:V164"/>
    <mergeCell ref="U144:V144"/>
    <mergeCell ref="U121:V121"/>
    <mergeCell ref="U154:V154"/>
    <mergeCell ref="U156:V156"/>
    <mergeCell ref="U155:V155"/>
    <mergeCell ref="U146:V146"/>
    <mergeCell ref="U151:V151"/>
    <mergeCell ref="U152:V152"/>
    <mergeCell ref="U153:V153"/>
    <mergeCell ref="U138:V138"/>
    <mergeCell ref="U98:V98"/>
    <mergeCell ref="U70:V70"/>
    <mergeCell ref="U71:V71"/>
    <mergeCell ref="U75:V75"/>
    <mergeCell ref="U143:V143"/>
    <mergeCell ref="U135:V135"/>
    <mergeCell ref="U139:V139"/>
    <mergeCell ref="U124:V124"/>
    <mergeCell ref="U118:V118"/>
    <mergeCell ref="U119:V119"/>
    <mergeCell ref="U24:V24"/>
    <mergeCell ref="U38:V38"/>
    <mergeCell ref="U82:V82"/>
    <mergeCell ref="U96:V96"/>
    <mergeCell ref="U87:V87"/>
    <mergeCell ref="U88:V88"/>
    <mergeCell ref="U90:V90"/>
    <mergeCell ref="U91:V91"/>
    <mergeCell ref="U76:V76"/>
    <mergeCell ref="U68:V68"/>
    <mergeCell ref="W1:Y1"/>
    <mergeCell ref="W2:AE2"/>
    <mergeCell ref="U45:V45"/>
    <mergeCell ref="U80:V80"/>
    <mergeCell ref="U23:V23"/>
    <mergeCell ref="U39:V39"/>
    <mergeCell ref="U40:V40"/>
    <mergeCell ref="U25:V25"/>
    <mergeCell ref="U27:V27"/>
    <mergeCell ref="U28:V28"/>
    <mergeCell ref="U171:V171"/>
    <mergeCell ref="U148:V148"/>
    <mergeCell ref="U149:V149"/>
    <mergeCell ref="U125:V125"/>
    <mergeCell ref="U117:V117"/>
    <mergeCell ref="U81:V81"/>
    <mergeCell ref="U140:V140"/>
    <mergeCell ref="U97:V97"/>
    <mergeCell ref="U165:V165"/>
    <mergeCell ref="U167:V167"/>
  </mergeCells>
  <printOptions/>
  <pageMargins left="0" right="0" top="0" bottom="0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Билалова</dc:creator>
  <cp:keywords/>
  <dc:description/>
  <cp:lastModifiedBy>Пользователь Windows</cp:lastModifiedBy>
  <cp:lastPrinted>2021-03-31T06:27:33Z</cp:lastPrinted>
  <dcterms:created xsi:type="dcterms:W3CDTF">2015-07-24T10:35:48Z</dcterms:created>
  <dcterms:modified xsi:type="dcterms:W3CDTF">2021-03-31T06:30:10Z</dcterms:modified>
  <cp:category/>
  <cp:version/>
  <cp:contentType/>
  <cp:contentStatus/>
</cp:coreProperties>
</file>